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05" windowWidth="15600" windowHeight="8070"/>
  </bookViews>
  <sheets>
    <sheet name="Учебный план 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S56" i="1" l="1"/>
  <c r="T56" i="1"/>
  <c r="E56" i="1" l="1"/>
  <c r="I16" i="1" l="1"/>
  <c r="J16" i="1"/>
  <c r="K16" i="1"/>
  <c r="L16" i="1"/>
  <c r="M16" i="1"/>
  <c r="N16" i="1"/>
  <c r="O16" i="1"/>
  <c r="P16" i="1"/>
  <c r="Q16" i="1"/>
  <c r="R16" i="1"/>
  <c r="S16" i="1"/>
  <c r="T16" i="1"/>
  <c r="H58" i="1"/>
  <c r="T38" i="1" l="1"/>
  <c r="S38" i="1"/>
  <c r="R38" i="1"/>
  <c r="Q38" i="1"/>
  <c r="I38" i="1"/>
  <c r="J38" i="1"/>
  <c r="M38" i="1"/>
  <c r="N38" i="1"/>
  <c r="P38" i="1"/>
  <c r="O38" i="1"/>
  <c r="H44" i="1"/>
  <c r="G44" i="1"/>
  <c r="N31" i="1"/>
  <c r="F44" i="1" l="1"/>
  <c r="D44" i="1" s="1"/>
  <c r="F66" i="1"/>
  <c r="D66" i="1" s="1"/>
  <c r="K38" i="1"/>
  <c r="L38" i="1"/>
  <c r="I56" i="1" l="1"/>
  <c r="J56" i="1"/>
  <c r="K56" i="1"/>
  <c r="L56" i="1"/>
  <c r="M56" i="1"/>
  <c r="N56" i="1"/>
  <c r="O56" i="1"/>
  <c r="P56" i="1"/>
  <c r="Q56" i="1"/>
  <c r="R56" i="1"/>
  <c r="I51" i="1"/>
  <c r="J51" i="1"/>
  <c r="K51" i="1"/>
  <c r="L51" i="1"/>
  <c r="M51" i="1"/>
  <c r="N51" i="1"/>
  <c r="O51" i="1"/>
  <c r="P51" i="1"/>
  <c r="Q51" i="1"/>
  <c r="R51" i="1"/>
  <c r="S51" i="1"/>
  <c r="T51" i="1"/>
  <c r="H14" i="1"/>
  <c r="G14" i="1"/>
  <c r="H13" i="1"/>
  <c r="G13" i="1"/>
  <c r="H11" i="1"/>
  <c r="G11" i="1"/>
  <c r="H10" i="1"/>
  <c r="G10" i="1"/>
  <c r="H9" i="1"/>
  <c r="G9" i="1"/>
  <c r="H8" i="1"/>
  <c r="G8" i="1"/>
  <c r="H68" i="1"/>
  <c r="G68" i="1"/>
  <c r="H67" i="1"/>
  <c r="G67" i="1"/>
  <c r="H65" i="1"/>
  <c r="G65" i="1"/>
  <c r="H64" i="1"/>
  <c r="G64" i="1"/>
  <c r="G58" i="1"/>
  <c r="H57" i="1"/>
  <c r="H56" i="1" s="1"/>
  <c r="G57" i="1"/>
  <c r="H53" i="1"/>
  <c r="G53" i="1"/>
  <c r="H52" i="1"/>
  <c r="G52" i="1"/>
  <c r="H42" i="1"/>
  <c r="G42" i="1"/>
  <c r="H41" i="1"/>
  <c r="G41" i="1"/>
  <c r="H40" i="1"/>
  <c r="G40" i="1"/>
  <c r="H39" i="1"/>
  <c r="G39" i="1"/>
  <c r="G33" i="1"/>
  <c r="H33" i="1"/>
  <c r="G34" i="1"/>
  <c r="H34" i="1"/>
  <c r="G35" i="1"/>
  <c r="H35" i="1"/>
  <c r="J32" i="1"/>
  <c r="L32" i="1"/>
  <c r="N32" i="1"/>
  <c r="P32" i="1"/>
  <c r="R32" i="1"/>
  <c r="T32" i="1"/>
  <c r="I32" i="1"/>
  <c r="K32" i="1"/>
  <c r="M32" i="1"/>
  <c r="O32" i="1"/>
  <c r="Q32" i="1"/>
  <c r="S32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17" i="1"/>
  <c r="G16" i="1" s="1"/>
  <c r="H17" i="1"/>
  <c r="I63" i="1"/>
  <c r="J63" i="1"/>
  <c r="K63" i="1"/>
  <c r="L63" i="1"/>
  <c r="M63" i="1"/>
  <c r="N63" i="1"/>
  <c r="O63" i="1"/>
  <c r="P63" i="1"/>
  <c r="Q63" i="1"/>
  <c r="R63" i="1"/>
  <c r="S63" i="1"/>
  <c r="T63" i="1"/>
  <c r="I7" i="1"/>
  <c r="J7" i="1"/>
  <c r="K7" i="1"/>
  <c r="L7" i="1"/>
  <c r="M7" i="1"/>
  <c r="N7" i="1"/>
  <c r="O7" i="1"/>
  <c r="P7" i="1"/>
  <c r="Q7" i="1"/>
  <c r="R7" i="1"/>
  <c r="S7" i="1"/>
  <c r="T7" i="1"/>
  <c r="I12" i="1"/>
  <c r="J12" i="1"/>
  <c r="K12" i="1"/>
  <c r="L12" i="1"/>
  <c r="M12" i="1"/>
  <c r="N12" i="1"/>
  <c r="O12" i="1"/>
  <c r="P12" i="1"/>
  <c r="Q12" i="1"/>
  <c r="R12" i="1"/>
  <c r="S12" i="1"/>
  <c r="T12" i="1"/>
  <c r="E7" i="1"/>
  <c r="H16" i="1" l="1"/>
  <c r="G56" i="1"/>
  <c r="G38" i="1"/>
  <c r="H38" i="1"/>
  <c r="F68" i="1"/>
  <c r="E68" i="1" s="1"/>
  <c r="M31" i="1"/>
  <c r="M15" i="1" s="1"/>
  <c r="M70" i="1" s="1"/>
  <c r="M74" i="1" s="1"/>
  <c r="F41" i="1"/>
  <c r="E41" i="1" s="1"/>
  <c r="D41" i="1" s="1"/>
  <c r="F64" i="1"/>
  <c r="E64" i="1" s="1"/>
  <c r="D64" i="1" s="1"/>
  <c r="Q31" i="1"/>
  <c r="Q15" i="1" s="1"/>
  <c r="Q70" i="1" s="1"/>
  <c r="Q74" i="1" s="1"/>
  <c r="F9" i="1"/>
  <c r="D9" i="1" s="1"/>
  <c r="I31" i="1"/>
  <c r="I15" i="1" s="1"/>
  <c r="I70" i="1" s="1"/>
  <c r="I74" i="1" s="1"/>
  <c r="F57" i="1"/>
  <c r="G12" i="1"/>
  <c r="H7" i="1"/>
  <c r="F67" i="1"/>
  <c r="E67" i="1" s="1"/>
  <c r="H51" i="1"/>
  <c r="F19" i="1"/>
  <c r="E19" i="1" s="1"/>
  <c r="D19" i="1" s="1"/>
  <c r="G51" i="1"/>
  <c r="F11" i="1"/>
  <c r="F14" i="1"/>
  <c r="E14" i="1" s="1"/>
  <c r="D14" i="1" s="1"/>
  <c r="H12" i="1"/>
  <c r="G7" i="1"/>
  <c r="H32" i="1"/>
  <c r="F27" i="1"/>
  <c r="E27" i="1" s="1"/>
  <c r="D27" i="1" s="1"/>
  <c r="F25" i="1"/>
  <c r="E25" i="1" s="1"/>
  <c r="D25" i="1" s="1"/>
  <c r="G32" i="1"/>
  <c r="O31" i="1"/>
  <c r="O15" i="1" s="1"/>
  <c r="O70" i="1" s="1"/>
  <c r="O74" i="1" s="1"/>
  <c r="F23" i="1"/>
  <c r="E23" i="1" s="1"/>
  <c r="D23" i="1" s="1"/>
  <c r="F21" i="1"/>
  <c r="E21" i="1" s="1"/>
  <c r="D21" i="1" s="1"/>
  <c r="T31" i="1"/>
  <c r="L31" i="1"/>
  <c r="L15" i="1" s="1"/>
  <c r="L70" i="1" s="1"/>
  <c r="L74" i="1" s="1"/>
  <c r="F52" i="1"/>
  <c r="E52" i="1" s="1"/>
  <c r="D52" i="1" s="1"/>
  <c r="F34" i="1"/>
  <c r="E34" i="1" s="1"/>
  <c r="D34" i="1" s="1"/>
  <c r="K31" i="1"/>
  <c r="K15" i="1" s="1"/>
  <c r="K70" i="1" s="1"/>
  <c r="K74" i="1" s="1"/>
  <c r="S70" i="1"/>
  <c r="S74" i="1" s="1"/>
  <c r="F35" i="1"/>
  <c r="E35" i="1" s="1"/>
  <c r="D35" i="1" s="1"/>
  <c r="F33" i="1"/>
  <c r="E33" i="1" s="1"/>
  <c r="F39" i="1"/>
  <c r="F29" i="1"/>
  <c r="E29" i="1" s="1"/>
  <c r="D29" i="1" s="1"/>
  <c r="F17" i="1"/>
  <c r="E17" i="1" s="1"/>
  <c r="F30" i="1"/>
  <c r="E30" i="1" s="1"/>
  <c r="D30" i="1" s="1"/>
  <c r="F28" i="1"/>
  <c r="E28" i="1" s="1"/>
  <c r="D28" i="1" s="1"/>
  <c r="F26" i="1"/>
  <c r="E26" i="1" s="1"/>
  <c r="D26" i="1" s="1"/>
  <c r="F24" i="1"/>
  <c r="E24" i="1" s="1"/>
  <c r="D24" i="1" s="1"/>
  <c r="F22" i="1"/>
  <c r="E22" i="1" s="1"/>
  <c r="D22" i="1" s="1"/>
  <c r="F20" i="1"/>
  <c r="E20" i="1" s="1"/>
  <c r="D20" i="1" s="1"/>
  <c r="F18" i="1"/>
  <c r="E18" i="1" s="1"/>
  <c r="P31" i="1"/>
  <c r="P15" i="1" s="1"/>
  <c r="P70" i="1" s="1"/>
  <c r="P74" i="1" s="1"/>
  <c r="F40" i="1"/>
  <c r="E40" i="1" s="1"/>
  <c r="D40" i="1" s="1"/>
  <c r="F42" i="1"/>
  <c r="E42" i="1" s="1"/>
  <c r="D42" i="1" s="1"/>
  <c r="F53" i="1"/>
  <c r="E53" i="1" s="1"/>
  <c r="D53" i="1" s="1"/>
  <c r="F65" i="1"/>
  <c r="F10" i="1"/>
  <c r="D10" i="1" s="1"/>
  <c r="F13" i="1"/>
  <c r="E13" i="1" s="1"/>
  <c r="D13" i="1" s="1"/>
  <c r="T70" i="1"/>
  <c r="T74" i="1" s="1"/>
  <c r="N15" i="1"/>
  <c r="N70" i="1" s="1"/>
  <c r="N74" i="1" s="1"/>
  <c r="H63" i="1"/>
  <c r="R31" i="1"/>
  <c r="R15" i="1" s="1"/>
  <c r="R70" i="1" s="1"/>
  <c r="R74" i="1" s="1"/>
  <c r="J31" i="1"/>
  <c r="F8" i="1"/>
  <c r="G63" i="1"/>
  <c r="D17" i="1" l="1"/>
  <c r="E16" i="1"/>
  <c r="F38" i="1"/>
  <c r="F63" i="1"/>
  <c r="F12" i="1"/>
  <c r="E12" i="1" s="1"/>
  <c r="G31" i="1"/>
  <c r="D57" i="1"/>
  <c r="E39" i="1"/>
  <c r="E38" i="1" s="1"/>
  <c r="S75" i="1"/>
  <c r="D51" i="1"/>
  <c r="E65" i="1"/>
  <c r="F51" i="1"/>
  <c r="D12" i="1"/>
  <c r="F16" i="1"/>
  <c r="F32" i="1"/>
  <c r="H31" i="1"/>
  <c r="Q75" i="1"/>
  <c r="D18" i="1"/>
  <c r="M75" i="1"/>
  <c r="E51" i="1"/>
  <c r="O75" i="1"/>
  <c r="K75" i="1"/>
  <c r="D33" i="1"/>
  <c r="E32" i="1"/>
  <c r="D8" i="1"/>
  <c r="D7" i="1" s="1"/>
  <c r="F7" i="1"/>
  <c r="D32" i="1" l="1"/>
  <c r="F31" i="1"/>
  <c r="G15" i="1"/>
  <c r="G70" i="1" s="1"/>
  <c r="D65" i="1"/>
  <c r="D63" i="1" s="1"/>
  <c r="E63" i="1"/>
  <c r="D38" i="1"/>
  <c r="H15" i="1"/>
  <c r="H70" i="1" s="1"/>
  <c r="D39" i="1"/>
  <c r="D16" i="1"/>
  <c r="J15" i="1"/>
  <c r="I75" i="1" s="1"/>
  <c r="AH21" i="1"/>
  <c r="F15" i="1" l="1"/>
  <c r="F70" i="1" s="1"/>
  <c r="F58" i="1"/>
  <c r="F56" i="1" s="1"/>
  <c r="E58" i="1"/>
  <c r="E31" i="1" s="1"/>
  <c r="D31" i="1" l="1"/>
  <c r="D15" i="1" s="1"/>
  <c r="E15" i="1"/>
  <c r="E70" i="1" s="1"/>
  <c r="D70" i="1" s="1"/>
  <c r="D58" i="1"/>
  <c r="D56" i="1" s="1"/>
</calcChain>
</file>

<file path=xl/comments1.xml><?xml version="1.0" encoding="utf-8"?>
<comments xmlns="http://schemas.openxmlformats.org/spreadsheetml/2006/main">
  <authors>
    <author>Зав.практики</author>
  </authors>
  <commentList>
    <comment ref="C42" authorId="0">
      <text>
        <r>
          <rPr>
            <b/>
            <sz val="9"/>
            <color indexed="81"/>
            <rFont val="Tahoma"/>
            <charset val="1"/>
          </rPr>
          <t>Зав.практики: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<sst xmlns="http://schemas.openxmlformats.org/spreadsheetml/2006/main" count="267" uniqueCount="174">
  <si>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</si>
  <si>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</si>
  <si>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</si>
  <si>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</si>
  <si>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</si>
  <si>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 xml:space="preserve">самостоятельная  учебная работа </t>
  </si>
  <si>
    <t>Обязательная аудиторная</t>
  </si>
  <si>
    <t>I курс</t>
  </si>
  <si>
    <t>II курс</t>
  </si>
  <si>
    <t>III курс</t>
  </si>
  <si>
    <t>всего занятий</t>
  </si>
  <si>
    <t xml:space="preserve">в т. ч. </t>
  </si>
  <si>
    <t>1 сем.</t>
  </si>
  <si>
    <t>2 сем.</t>
  </si>
  <si>
    <t>3 сем.</t>
  </si>
  <si>
    <t>4 сем.</t>
  </si>
  <si>
    <t>5 сем.</t>
  </si>
  <si>
    <t>6 сем.</t>
  </si>
  <si>
    <t>теория</t>
  </si>
  <si>
    <t>практика</t>
  </si>
  <si>
    <t>ОГСЭ.00</t>
  </si>
  <si>
    <t xml:space="preserve">Общий гуманитарный и социально-экономический учебный цикл </t>
  </si>
  <si>
    <t>ОГСЭ.01.</t>
  </si>
  <si>
    <t>Основы философии</t>
  </si>
  <si>
    <t>ОГСЭ.02.</t>
  </si>
  <si>
    <t xml:space="preserve">История </t>
  </si>
  <si>
    <t>ОГСЭ.03.</t>
  </si>
  <si>
    <t>Иностранный язык</t>
  </si>
  <si>
    <t>ОГСЭ.04.</t>
  </si>
  <si>
    <t>Физическая культура</t>
  </si>
  <si>
    <t>ЕН.00</t>
  </si>
  <si>
    <t xml:space="preserve">Математический и общий естественнонаучный учебный цикл </t>
  </si>
  <si>
    <t>ЕН.01.</t>
  </si>
  <si>
    <t>ЕН.02.</t>
  </si>
  <si>
    <t>Математика</t>
  </si>
  <si>
    <t>П.00</t>
  </si>
  <si>
    <t xml:space="preserve">Профессиональный учебный  цикл </t>
  </si>
  <si>
    <t>ОП.00</t>
  </si>
  <si>
    <t xml:space="preserve">Общепрофессиональные дисциплины </t>
  </si>
  <si>
    <t>ОП.01.</t>
  </si>
  <si>
    <t>ОП.02.</t>
  </si>
  <si>
    <t>Психология</t>
  </si>
  <si>
    <t>ОП.03.</t>
  </si>
  <si>
    <t>Анатомия и физиология человека</t>
  </si>
  <si>
    <t>ОП.04.</t>
  </si>
  <si>
    <t>ОП.05.</t>
  </si>
  <si>
    <t>Генетика человека с основами медицинской генетики</t>
  </si>
  <si>
    <t>ОП.06.</t>
  </si>
  <si>
    <t>Гигиена и экология человека</t>
  </si>
  <si>
    <t>ОП.07.</t>
  </si>
  <si>
    <t>Основы латинского языка с медицинской терминологией</t>
  </si>
  <si>
    <t>ОП.08.</t>
  </si>
  <si>
    <t>ОП.09.</t>
  </si>
  <si>
    <t>Основы микробиологии и иммунологии</t>
  </si>
  <si>
    <t>ОП.10.</t>
  </si>
  <si>
    <t>Безопасность жизнедеятельности</t>
  </si>
  <si>
    <t>ОП.11.</t>
  </si>
  <si>
    <t>Культура речи и профессиональное общение</t>
  </si>
  <si>
    <t>ОП.12.</t>
  </si>
  <si>
    <t>ПМ.00</t>
  </si>
  <si>
    <t>Профессиональные модули</t>
  </si>
  <si>
    <t>ПМ.01</t>
  </si>
  <si>
    <t>МДК.01.01.</t>
  </si>
  <si>
    <t>МДК.01.02.</t>
  </si>
  <si>
    <t>МДК.01.03.</t>
  </si>
  <si>
    <t>УП.01 МДК 01.01.</t>
  </si>
  <si>
    <t>ПМ.02</t>
  </si>
  <si>
    <t>МДК.02.01.</t>
  </si>
  <si>
    <t>МДК.02.02.</t>
  </si>
  <si>
    <t>МДК.02.03.</t>
  </si>
  <si>
    <t>МДК.02.04.</t>
  </si>
  <si>
    <t>ПП.02 МДК.02.01.</t>
  </si>
  <si>
    <t>ПП.02 МДК.02.03.</t>
  </si>
  <si>
    <t>ПП.02 МДК.02.04.</t>
  </si>
  <si>
    <t>ПМ.03</t>
  </si>
  <si>
    <t>МДК.03.01.</t>
  </si>
  <si>
    <t>ПМ 04</t>
  </si>
  <si>
    <t>ПП.04 МДК.04.01.</t>
  </si>
  <si>
    <t>Правовое обеспечение профессиональной деятельности</t>
  </si>
  <si>
    <t>Курсовая работа</t>
  </si>
  <si>
    <t xml:space="preserve">Теория и практика сестринского дела </t>
  </si>
  <si>
    <t>Безопасная среда для пациента и персонала</t>
  </si>
  <si>
    <t>Технология оказания медицинских услуг</t>
  </si>
  <si>
    <t>Всего</t>
  </si>
  <si>
    <t>ПДП</t>
  </si>
  <si>
    <t>Государственная итоговая аттестация</t>
  </si>
  <si>
    <t>дисциплин и МДК</t>
  </si>
  <si>
    <t>4 часа на одного обучающегося на каждый год</t>
  </si>
  <si>
    <t>учебной практики</t>
  </si>
  <si>
    <t>1 нед</t>
  </si>
  <si>
    <t>производств. практики</t>
  </si>
  <si>
    <t>6 нед</t>
  </si>
  <si>
    <t>4 нед</t>
  </si>
  <si>
    <t>преддипломн. практики</t>
  </si>
  <si>
    <t>экзаменов</t>
  </si>
  <si>
    <t>дифф. зачетов</t>
  </si>
  <si>
    <t>зачетов</t>
  </si>
  <si>
    <t>ПП.03 МДК.03.01.</t>
  </si>
  <si>
    <t>Информационные технологии в профессиональной деятельности</t>
  </si>
  <si>
    <t>Основы патологии</t>
  </si>
  <si>
    <t xml:space="preserve"> Фармакология </t>
  </si>
  <si>
    <t>Общественное здоровье и здравоохранение</t>
  </si>
  <si>
    <t>Основы реабилитологии</t>
  </si>
  <si>
    <t>ОП.13.</t>
  </si>
  <si>
    <t>ОП.14.</t>
  </si>
  <si>
    <t>Медицинская и медико-социальная помощь женщине, новорожденному, семье при физиологическом течении беременности, родов, послеродового периода</t>
  </si>
  <si>
    <t xml:space="preserve">
Физиологическое акушерство
</t>
  </si>
  <si>
    <t>Физиопсихопрофилактическая подготовка беременных к родам</t>
  </si>
  <si>
    <t>Сестринский уход за здоровым новорожденным</t>
  </si>
  <si>
    <t>ПП.01 МДК 01.01.</t>
  </si>
  <si>
    <t>Медицинская помощь беременным и детям при заболеваниях, отравлениях и травмах</t>
  </si>
  <si>
    <t>Соматические заболевания, отравления и беременность</t>
  </si>
  <si>
    <t>Инфекционные заболевания и беременность</t>
  </si>
  <si>
    <t>Хирургические заболевания, травмы и беременность</t>
  </si>
  <si>
    <t>Педиатрия</t>
  </si>
  <si>
    <t>УП.02 МДК.02.03.</t>
  </si>
  <si>
    <t>Медицинская помощь женщине с гинекологическими заболеваниями в различные периоды жизни</t>
  </si>
  <si>
    <t>Гинекология</t>
  </si>
  <si>
    <t>УП.03 МДК.03.01.</t>
  </si>
  <si>
    <t>Медицинская помощь женщине, новорожденному, семье при патологическом течении беременности, родов, послеродового периода</t>
  </si>
  <si>
    <t xml:space="preserve">МДК.04.01. </t>
  </si>
  <si>
    <t>МДК.04.02.</t>
  </si>
  <si>
    <t>Патологическое акушерство</t>
  </si>
  <si>
    <t>Сестринский уход за больным новорожденным</t>
  </si>
  <si>
    <t>УП.04 МДК.04.01.</t>
  </si>
  <si>
    <t>УП.04 МДК.04.02.</t>
  </si>
  <si>
    <t>ПМ.05</t>
  </si>
  <si>
    <t>МДК.05.01.</t>
  </si>
  <si>
    <t>УП.05 МДК.05.02.</t>
  </si>
  <si>
    <t>УП.05 МДК.05.03.</t>
  </si>
  <si>
    <t>2 нед</t>
  </si>
  <si>
    <t xml:space="preserve">Охрана репродуктивного здоровья и планирование семьи </t>
  </si>
  <si>
    <t>МДК.03.02.</t>
  </si>
  <si>
    <t>з,з,з,з,з,дз</t>
  </si>
  <si>
    <t>ПП.05</t>
  </si>
  <si>
    <t>7/2/-</t>
  </si>
  <si>
    <t>1/1/~</t>
  </si>
  <si>
    <t>КЭ 1</t>
  </si>
  <si>
    <t>ДЗ</t>
  </si>
  <si>
    <t>2  нед</t>
  </si>
  <si>
    <t>9/27/8</t>
  </si>
  <si>
    <t>ГИА 00</t>
  </si>
  <si>
    <t xml:space="preserve"> ГИА .01 Подготовка выпускной квалификационной работы - 4 нед</t>
  </si>
  <si>
    <t>ГИА. 02 Защита выпускной квалификационной работы - 2 нед</t>
  </si>
  <si>
    <t xml:space="preserve"> </t>
  </si>
  <si>
    <t>5нед</t>
  </si>
  <si>
    <t>Выполнение работ по  профессии младшая медицинская сестра по уходу за больными</t>
  </si>
  <si>
    <t>1 курса</t>
  </si>
  <si>
    <t>2  курс</t>
  </si>
  <si>
    <t>3 курс</t>
  </si>
  <si>
    <r>
      <t>Консультации</t>
    </r>
    <r>
      <rPr>
        <sz val="20"/>
        <rFont val="Times New Roman"/>
        <family val="1"/>
        <charset val="204"/>
      </rPr>
      <t xml:space="preserve"> </t>
    </r>
  </si>
  <si>
    <t>16,5 нед</t>
  </si>
  <si>
    <t>14,5 нед</t>
  </si>
  <si>
    <t>18,5 нед.</t>
  </si>
  <si>
    <t>13,5 нед</t>
  </si>
  <si>
    <t>8,5 нед.</t>
  </si>
  <si>
    <t>Э</t>
  </si>
  <si>
    <t xml:space="preserve"> ГИА . 00 Государственная итоговая аттестация</t>
  </si>
  <si>
    <t>Производственная практика (преддипломная практика)</t>
  </si>
  <si>
    <t xml:space="preserve">Выполнение работ по профессиии младшая медицинская сестра по уходу за больными    </t>
  </si>
  <si>
    <t>МДК.05.02.</t>
  </si>
  <si>
    <t>МДК.05.03.</t>
  </si>
  <si>
    <t>Распределение обязательной аудиторной нагрузки по курсам и семестрам (час. в семестр) Акушерское дело 2021 г.</t>
  </si>
  <si>
    <t>МДК. 02.05.</t>
  </si>
  <si>
    <t>УП.02. МДК. 02.05.</t>
  </si>
  <si>
    <t>ПП.02 МДК 02.05</t>
  </si>
  <si>
    <t xml:space="preserve"> Оказание медицинских услуг по уходу</t>
  </si>
  <si>
    <t xml:space="preserve"> Оказание  медицинских услуг по уходу</t>
  </si>
  <si>
    <t>1нед</t>
  </si>
  <si>
    <t>Организация исследовательской работы с использованием информационных технологий</t>
  </si>
  <si>
    <t>З</t>
  </si>
  <si>
    <t>0,5 нед</t>
  </si>
  <si>
    <t>МДК 04.03</t>
  </si>
  <si>
    <t xml:space="preserve">Основы реаниматологии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</si>
</sst>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0000\-0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0"/>
      <color theme="1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2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Fill="1"/>
    <xf numFmtId="1" fontId="9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11" fillId="6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6" borderId="17" xfId="0" applyNumberFormat="1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/>
    </xf>
    <xf numFmtId="1" fontId="11" fillId="3" borderId="17" xfId="0" applyNumberFormat="1" applyFont="1" applyFill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12" borderId="4" xfId="0" applyFont="1" applyFill="1" applyBorder="1" applyAlignment="1">
      <alignment vertical="center" wrapText="1"/>
    </xf>
    <xf numFmtId="1" fontId="9" fillId="12" borderId="5" xfId="0" applyNumberFormat="1" applyFont="1" applyFill="1" applyBorder="1" applyAlignment="1">
      <alignment horizontal="center" vertical="center"/>
    </xf>
    <xf numFmtId="1" fontId="9" fillId="12" borderId="25" xfId="0" applyNumberFormat="1" applyFont="1" applyFill="1" applyBorder="1" applyAlignment="1">
      <alignment horizontal="center" vertical="center"/>
    </xf>
    <xf numFmtId="1" fontId="11" fillId="9" borderId="9" xfId="0" applyNumberFormat="1" applyFont="1" applyFill="1" applyBorder="1" applyAlignment="1">
      <alignment horizontal="center" vertical="center"/>
    </xf>
    <xf numFmtId="1" fontId="11" fillId="11" borderId="6" xfId="0" applyNumberFormat="1" applyFont="1" applyFill="1" applyBorder="1" applyAlignment="1">
      <alignment horizontal="center" vertical="center"/>
    </xf>
    <xf numFmtId="1" fontId="11" fillId="11" borderId="9" xfId="0" applyNumberFormat="1" applyFont="1" applyFill="1" applyBorder="1" applyAlignment="1">
      <alignment horizontal="center" vertical="center"/>
    </xf>
    <xf numFmtId="0" fontId="11" fillId="11" borderId="9" xfId="0" applyNumberFormat="1" applyFont="1" applyFill="1" applyBorder="1" applyAlignment="1">
      <alignment horizontal="center" vertical="center"/>
    </xf>
    <xf numFmtId="1" fontId="11" fillId="14" borderId="9" xfId="0" applyNumberFormat="1" applyFont="1" applyFill="1" applyBorder="1" applyAlignment="1">
      <alignment horizontal="center" vertical="center"/>
    </xf>
    <xf numFmtId="1" fontId="11" fillId="14" borderId="10" xfId="0" applyNumberFormat="1" applyFont="1" applyFill="1" applyBorder="1" applyAlignment="1">
      <alignment horizontal="center" vertical="center"/>
    </xf>
    <xf numFmtId="1" fontId="11" fillId="14" borderId="17" xfId="0" applyNumberFormat="1" applyFont="1" applyFill="1" applyBorder="1" applyAlignment="1">
      <alignment horizontal="center" vertical="center"/>
    </xf>
    <xf numFmtId="1" fontId="11" fillId="14" borderId="28" xfId="0" applyNumberFormat="1" applyFont="1" applyFill="1" applyBorder="1" applyAlignment="1">
      <alignment horizontal="center" vertical="center"/>
    </xf>
    <xf numFmtId="1" fontId="11" fillId="15" borderId="9" xfId="0" applyNumberFormat="1" applyFont="1" applyFill="1" applyBorder="1" applyAlignment="1">
      <alignment horizontal="center" vertical="center"/>
    </xf>
    <xf numFmtId="1" fontId="11" fillId="15" borderId="17" xfId="0" applyNumberFormat="1" applyFont="1" applyFill="1" applyBorder="1" applyAlignment="1">
      <alignment horizontal="center" vertical="center"/>
    </xf>
    <xf numFmtId="1" fontId="11" fillId="9" borderId="17" xfId="0" applyNumberFormat="1" applyFont="1" applyFill="1" applyBorder="1" applyAlignment="1">
      <alignment horizontal="center" vertical="center"/>
    </xf>
    <xf numFmtId="1" fontId="11" fillId="11" borderId="17" xfId="0" applyNumberFormat="1" applyFont="1" applyFill="1" applyBorder="1" applyAlignment="1">
      <alignment horizontal="center" vertical="center"/>
    </xf>
    <xf numFmtId="1" fontId="11" fillId="11" borderId="8" xfId="0" applyNumberFormat="1" applyFont="1" applyFill="1" applyBorder="1" applyAlignment="1">
      <alignment horizontal="center" vertical="center"/>
    </xf>
    <xf numFmtId="1" fontId="11" fillId="14" borderId="8" xfId="0" applyNumberFormat="1" applyFont="1" applyFill="1" applyBorder="1" applyAlignment="1">
      <alignment horizontal="center" vertical="center"/>
    </xf>
    <xf numFmtId="1" fontId="8" fillId="16" borderId="8" xfId="0" applyNumberFormat="1" applyFont="1" applyFill="1" applyBorder="1" applyAlignment="1">
      <alignment horizontal="center" vertical="center" wrapText="1"/>
    </xf>
    <xf numFmtId="1" fontId="8" fillId="16" borderId="29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90" wrapText="1" shrinkToFit="1"/>
    </xf>
    <xf numFmtId="0" fontId="4" fillId="6" borderId="4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  <xf numFmtId="0" fontId="4" fillId="3" borderId="4" xfId="0" applyFont="1" applyFill="1" applyBorder="1" applyAlignment="1">
      <alignment horizontal="center" textRotation="90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center" vertical="center"/>
    </xf>
    <xf numFmtId="0" fontId="11" fillId="11" borderId="17" xfId="0" applyNumberFormat="1" applyFont="1" applyFill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49" fontId="9" fillId="12" borderId="30" xfId="0" applyNumberFormat="1" applyFont="1" applyFill="1" applyBorder="1" applyAlignment="1">
      <alignment horizontal="center" vertical="center"/>
    </xf>
    <xf numFmtId="1" fontId="9" fillId="12" borderId="31" xfId="0" applyNumberFormat="1" applyFont="1" applyFill="1" applyBorder="1" applyAlignment="1">
      <alignment horizontal="center" vertical="center"/>
    </xf>
    <xf numFmtId="1" fontId="9" fillId="12" borderId="32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13" borderId="31" xfId="0" applyNumberFormat="1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9" fillId="4" borderId="31" xfId="0" applyNumberFormat="1" applyFont="1" applyFill="1" applyBorder="1" applyAlignment="1">
      <alignment horizontal="center" vertical="center"/>
    </xf>
    <xf numFmtId="1" fontId="9" fillId="4" borderId="32" xfId="0" applyNumberFormat="1" applyFont="1" applyFill="1" applyBorder="1" applyAlignment="1">
      <alignment horizontal="center" vertical="center"/>
    </xf>
    <xf numFmtId="1" fontId="11" fillId="15" borderId="11" xfId="0" applyNumberFormat="1" applyFont="1" applyFill="1" applyBorder="1" applyAlignment="1">
      <alignment horizontal="center" vertical="center"/>
    </xf>
    <xf numFmtId="1" fontId="11" fillId="9" borderId="11" xfId="0" applyNumberFormat="1" applyFont="1" applyFill="1" applyBorder="1" applyAlignment="1">
      <alignment horizontal="center" vertical="center"/>
    </xf>
    <xf numFmtId="1" fontId="11" fillId="11" borderId="11" xfId="0" applyNumberFormat="1" applyFont="1" applyFill="1" applyBorder="1" applyAlignment="1">
      <alignment horizontal="center" vertical="center"/>
    </xf>
    <xf numFmtId="1" fontId="11" fillId="14" borderId="12" xfId="0" applyNumberFormat="1" applyFont="1" applyFill="1" applyBorder="1" applyAlignment="1">
      <alignment horizontal="center" vertical="center"/>
    </xf>
    <xf numFmtId="1" fontId="11" fillId="9" borderId="6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1" fontId="11" fillId="14" borderId="11" xfId="0" applyNumberFormat="1" applyFont="1" applyFill="1" applyBorder="1" applyAlignment="1">
      <alignment horizontal="center" vertical="center"/>
    </xf>
    <xf numFmtId="1" fontId="9" fillId="16" borderId="31" xfId="0" applyNumberFormat="1" applyFont="1" applyFill="1" applyBorder="1" applyAlignment="1">
      <alignment horizontal="center" vertical="center"/>
    </xf>
    <xf numFmtId="1" fontId="9" fillId="16" borderId="3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" fontId="11" fillId="6" borderId="31" xfId="0" applyNumberFormat="1" applyFont="1" applyFill="1" applyBorder="1" applyAlignment="1">
      <alignment horizontal="center" vertical="center"/>
    </xf>
    <xf numFmtId="1" fontId="11" fillId="2" borderId="31" xfId="0" applyNumberFormat="1" applyFont="1" applyFill="1" applyBorder="1" applyAlignment="1">
      <alignment horizontal="center" vertical="center"/>
    </xf>
    <xf numFmtId="1" fontId="11" fillId="3" borderId="3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vertical="center" wrapText="1"/>
    </xf>
    <xf numFmtId="49" fontId="9" fillId="4" borderId="30" xfId="0" applyNumberFormat="1" applyFont="1" applyFill="1" applyBorder="1" applyAlignment="1">
      <alignment horizontal="center" vertical="center"/>
    </xf>
    <xf numFmtId="1" fontId="14" fillId="9" borderId="9" xfId="0" applyNumberFormat="1" applyFont="1" applyFill="1" applyBorder="1" applyAlignment="1">
      <alignment horizontal="center" vertical="center"/>
    </xf>
    <xf numFmtId="1" fontId="14" fillId="9" borderId="17" xfId="0" applyNumberFormat="1" applyFont="1" applyFill="1" applyBorder="1" applyAlignment="1">
      <alignment horizontal="center" vertical="center"/>
    </xf>
    <xf numFmtId="1" fontId="14" fillId="14" borderId="9" xfId="0" applyNumberFormat="1" applyFont="1" applyFill="1" applyBorder="1" applyAlignment="1">
      <alignment horizontal="center" vertical="center"/>
    </xf>
    <xf numFmtId="1" fontId="14" fillId="11" borderId="9" xfId="0" applyNumberFormat="1" applyFont="1" applyFill="1" applyBorder="1" applyAlignment="1">
      <alignment horizontal="center" vertical="center"/>
    </xf>
    <xf numFmtId="1" fontId="14" fillId="11" borderId="17" xfId="0" applyNumberFormat="1" applyFont="1" applyFill="1" applyBorder="1" applyAlignment="1">
      <alignment horizontal="center" vertical="center"/>
    </xf>
    <xf numFmtId="1" fontId="14" fillId="14" borderId="10" xfId="0" applyNumberFormat="1" applyFont="1" applyFill="1" applyBorder="1" applyAlignment="1">
      <alignment horizontal="center" vertical="center"/>
    </xf>
    <xf numFmtId="1" fontId="14" fillId="14" borderId="27" xfId="0" applyNumberFormat="1" applyFont="1" applyFill="1" applyBorder="1" applyAlignment="1">
      <alignment horizontal="center" vertical="center"/>
    </xf>
    <xf numFmtId="1" fontId="14" fillId="6" borderId="9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1" fontId="14" fillId="5" borderId="9" xfId="0" applyNumberFormat="1" applyFont="1" applyFill="1" applyBorder="1" applyAlignment="1">
      <alignment horizontal="center" vertical="center"/>
    </xf>
    <xf numFmtId="1" fontId="14" fillId="6" borderId="17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0" fontId="15" fillId="6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5" fillId="5" borderId="9" xfId="0" applyFont="1" applyFill="1" applyBorder="1" applyAlignment="1">
      <alignment horizontal="center" wrapText="1"/>
    </xf>
    <xf numFmtId="0" fontId="15" fillId="5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8" fillId="13" borderId="4" xfId="0" applyFont="1" applyFill="1" applyBorder="1" applyAlignment="1">
      <alignment horizontal="left" vertical="center" wrapText="1"/>
    </xf>
    <xf numFmtId="1" fontId="11" fillId="12" borderId="12" xfId="0" applyNumberFormat="1" applyFont="1" applyFill="1" applyBorder="1" applyAlignment="1">
      <alignment horizontal="center" vertical="center"/>
    </xf>
    <xf numFmtId="1" fontId="14" fillId="12" borderId="12" xfId="0" applyNumberFormat="1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left" vertical="center" wrapText="1"/>
    </xf>
    <xf numFmtId="1" fontId="11" fillId="12" borderId="31" xfId="0" applyNumberFormat="1" applyFont="1" applyFill="1" applyBorder="1" applyAlignment="1">
      <alignment horizontal="center" vertical="center"/>
    </xf>
    <xf numFmtId="1" fontId="14" fillId="12" borderId="31" xfId="0" applyNumberFormat="1" applyFont="1" applyFill="1" applyBorder="1" applyAlignment="1">
      <alignment horizontal="center" vertical="center"/>
    </xf>
    <xf numFmtId="1" fontId="14" fillId="12" borderId="26" xfId="0" applyNumberFormat="1" applyFont="1" applyFill="1" applyBorder="1" applyAlignment="1">
      <alignment horizontal="center" vertical="center"/>
    </xf>
    <xf numFmtId="1" fontId="14" fillId="12" borderId="32" xfId="0" applyNumberFormat="1" applyFont="1" applyFill="1" applyBorder="1" applyAlignment="1">
      <alignment horizontal="center" vertical="center"/>
    </xf>
    <xf numFmtId="165" fontId="11" fillId="0" borderId="33" xfId="0" applyNumberFormat="1" applyFont="1" applyFill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9" fillId="13" borderId="30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7" borderId="21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11" fillId="14" borderId="21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" fontId="9" fillId="16" borderId="30" xfId="0" applyNumberFormat="1" applyFont="1" applyFill="1" applyBorder="1" applyAlignment="1">
      <alignment horizontal="center" vertical="center"/>
    </xf>
    <xf numFmtId="1" fontId="11" fillId="12" borderId="19" xfId="0" applyNumberFormat="1" applyFont="1" applyFill="1" applyBorder="1" applyAlignment="1">
      <alignment horizontal="center" vertical="center"/>
    </xf>
    <xf numFmtId="1" fontId="11" fillId="12" borderId="30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13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14" borderId="4" xfId="0" applyFont="1" applyFill="1" applyBorder="1" applyAlignment="1">
      <alignment horizontal="left" vertical="center" wrapText="1"/>
    </xf>
    <xf numFmtId="0" fontId="10" fillId="14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1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2" fillId="0" borderId="3" xfId="0" applyFont="1" applyBorder="1"/>
    <xf numFmtId="0" fontId="12" fillId="0" borderId="18" xfId="0" applyFont="1" applyBorder="1"/>
    <xf numFmtId="0" fontId="12" fillId="0" borderId="18" xfId="0" applyFont="1" applyFill="1" applyBorder="1"/>
    <xf numFmtId="49" fontId="8" fillId="0" borderId="18" xfId="0" applyNumberFormat="1" applyFont="1" applyFill="1" applyBorder="1" applyAlignment="1">
      <alignment textRotation="90" wrapText="1"/>
    </xf>
    <xf numFmtId="0" fontId="10" fillId="0" borderId="18" xfId="0" applyFont="1" applyFill="1" applyBorder="1" applyAlignment="1">
      <alignment wrapText="1"/>
    </xf>
    <xf numFmtId="1" fontId="8" fillId="16" borderId="33" xfId="0" applyNumberFormat="1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wrapText="1"/>
    </xf>
    <xf numFmtId="0" fontId="8" fillId="6" borderId="21" xfId="0" applyFont="1" applyFill="1" applyBorder="1" applyAlignment="1">
      <alignment horizontal="center" vertical="top" wrapText="1"/>
    </xf>
    <xf numFmtId="0" fontId="8" fillId="6" borderId="34" xfId="0" applyFont="1" applyFill="1" applyBorder="1" applyAlignment="1">
      <alignment horizontal="center" vertical="top" wrapText="1"/>
    </xf>
    <xf numFmtId="1" fontId="14" fillId="14" borderId="11" xfId="0" applyNumberFormat="1" applyFont="1" applyFill="1" applyBorder="1" applyAlignment="1">
      <alignment horizontal="center" vertical="center"/>
    </xf>
    <xf numFmtId="1" fontId="11" fillId="14" borderId="27" xfId="0" applyNumberFormat="1" applyFont="1" applyFill="1" applyBorder="1" applyAlignment="1">
      <alignment horizontal="center" vertical="center"/>
    </xf>
    <xf numFmtId="0" fontId="11" fillId="17" borderId="4" xfId="0" applyFont="1" applyFill="1" applyBorder="1"/>
    <xf numFmtId="49" fontId="11" fillId="17" borderId="45" xfId="0" applyNumberFormat="1" applyFont="1" applyFill="1" applyBorder="1" applyAlignment="1">
      <alignment horizontal="center" vertical="center"/>
    </xf>
    <xf numFmtId="1" fontId="11" fillId="17" borderId="31" xfId="0" applyNumberFormat="1" applyFont="1" applyFill="1" applyBorder="1" applyAlignment="1">
      <alignment horizontal="center" vertical="center"/>
    </xf>
    <xf numFmtId="1" fontId="11" fillId="17" borderId="32" xfId="0" applyNumberFormat="1" applyFont="1" applyFill="1" applyBorder="1" applyAlignment="1">
      <alignment horizontal="center" vertical="center"/>
    </xf>
    <xf numFmtId="1" fontId="11" fillId="14" borderId="48" xfId="0" applyNumberFormat="1" applyFont="1" applyFill="1" applyBorder="1" applyAlignment="1">
      <alignment horizontal="center" vertical="center"/>
    </xf>
    <xf numFmtId="1" fontId="11" fillId="15" borderId="48" xfId="0" applyNumberFormat="1" applyFont="1" applyFill="1" applyBorder="1" applyAlignment="1">
      <alignment horizontal="center" vertical="center"/>
    </xf>
    <xf numFmtId="1" fontId="11" fillId="9" borderId="48" xfId="0" applyNumberFormat="1" applyFont="1" applyFill="1" applyBorder="1" applyAlignment="1">
      <alignment horizontal="center" vertical="center"/>
    </xf>
    <xf numFmtId="1" fontId="14" fillId="14" borderId="48" xfId="0" applyNumberFormat="1" applyFont="1" applyFill="1" applyBorder="1" applyAlignment="1">
      <alignment horizontal="center" vertical="center"/>
    </xf>
    <xf numFmtId="1" fontId="11" fillId="11" borderId="48" xfId="0" applyNumberFormat="1" applyFont="1" applyFill="1" applyBorder="1" applyAlignment="1">
      <alignment horizontal="center" vertical="center"/>
    </xf>
    <xf numFmtId="1" fontId="11" fillId="14" borderId="49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49" fontId="9" fillId="4" borderId="50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textRotation="90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4" xfId="1" applyNumberFormat="1" applyFont="1" applyFill="1" applyBorder="1" applyAlignment="1" applyProtection="1">
      <alignment horizontal="center" vertical="center" textRotation="90" wrapText="1"/>
    </xf>
    <xf numFmtId="49" fontId="6" fillId="0" borderId="4" xfId="1" applyNumberFormat="1" applyFont="1" applyFill="1" applyBorder="1" applyAlignment="1" applyProtection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8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1" fontId="8" fillId="10" borderId="9" xfId="0" applyNumberFormat="1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40" xfId="0" applyFont="1" applyBorder="1" applyAlignment="1">
      <alignment wrapText="1"/>
    </xf>
    <xf numFmtId="49" fontId="11" fillId="7" borderId="46" xfId="0" applyNumberFormat="1" applyFont="1" applyFill="1" applyBorder="1" applyAlignment="1">
      <alignment horizontal="center" vertical="center"/>
    </xf>
    <xf numFmtId="49" fontId="11" fillId="7" borderId="47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 horizontal="center" wrapText="1"/>
    </xf>
    <xf numFmtId="0" fontId="8" fillId="7" borderId="36" xfId="0" applyFont="1" applyFill="1" applyBorder="1" applyAlignment="1">
      <alignment horizontal="center" wrapText="1"/>
    </xf>
    <xf numFmtId="0" fontId="15" fillId="3" borderId="20" xfId="0" applyFont="1" applyFill="1" applyBorder="1" applyAlignment="1">
      <alignment horizontal="center" vertical="top" wrapText="1"/>
    </xf>
    <xf numFmtId="0" fontId="15" fillId="3" borderId="21" xfId="0" applyFont="1" applyFill="1" applyBorder="1" applyAlignment="1">
      <alignment horizontal="center" vertical="top" wrapText="1"/>
    </xf>
    <xf numFmtId="0" fontId="15" fillId="6" borderId="41" xfId="0" applyFont="1" applyFill="1" applyBorder="1" applyAlignment="1">
      <alignment horizontal="center" vertical="top" wrapText="1"/>
    </xf>
    <xf numFmtId="0" fontId="15" fillId="6" borderId="21" xfId="0" applyFont="1" applyFill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top" wrapText="1"/>
    </xf>
    <xf numFmtId="1" fontId="8" fillId="10" borderId="21" xfId="0" applyNumberFormat="1" applyFont="1" applyFill="1" applyBorder="1" applyAlignment="1">
      <alignment horizontal="center" wrapText="1"/>
    </xf>
    <xf numFmtId="0" fontId="8" fillId="10" borderId="9" xfId="0" applyFont="1" applyFill="1" applyBorder="1" applyAlignment="1">
      <alignment horizontal="center" wrapText="1"/>
    </xf>
    <xf numFmtId="0" fontId="8" fillId="16" borderId="4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C1B3"/>
      <color rgb="FFFFB19F"/>
      <color rgb="FFFF9F89"/>
      <color rgb="FFCCFFCC"/>
      <color rgb="FFFF99CC"/>
      <color rgb="FFFFFF99"/>
      <color rgb="FFFF66CC"/>
      <color rgb="FFFF99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89"/>
  <sheetViews>
    <sheetView tabSelected="1" topLeftCell="A64" zoomScale="60" zoomScaleNormal="60" workbookViewId="0">
      <selection activeCell="D71" sqref="D71"/>
    </sheetView>
  </sheetViews>
  <sheetFormatPr defaultColWidth="9.140625" defaultRowHeight="18.75" x14ac:dyDescent="0.3"/>
  <cols>
    <col min="1" max="1" width="22.140625" style="1" customWidth="1"/>
    <col min="2" max="2" width="41.28515625" style="1" customWidth="1"/>
    <col min="3" max="3" width="15.140625" style="3" customWidth="1"/>
    <col min="4" max="4" width="14.140625" style="1" bestFit="1" customWidth="1"/>
    <col min="5" max="8" width="13.85546875" style="1" bestFit="1" customWidth="1"/>
    <col min="9" max="10" width="13.85546875" style="3" bestFit="1" customWidth="1"/>
    <col min="11" max="20" width="13.85546875" style="1" bestFit="1" customWidth="1"/>
    <col min="21" max="16384" width="9.140625" style="1"/>
  </cols>
  <sheetData>
    <row r="1" spans="1:20" ht="54.75" customHeight="1" thickBot="1" x14ac:dyDescent="0.35">
      <c r="A1" s="193" t="s">
        <v>0</v>
      </c>
      <c r="B1" s="194" t="s">
        <v>1</v>
      </c>
      <c r="C1" s="197" t="s">
        <v>2</v>
      </c>
      <c r="D1" s="186" t="s">
        <v>3</v>
      </c>
      <c r="E1" s="186"/>
      <c r="F1" s="186"/>
      <c r="G1" s="186"/>
      <c r="H1" s="186"/>
      <c r="I1" s="186" t="s">
        <v>162</v>
      </c>
      <c r="J1" s="186"/>
      <c r="K1" s="203"/>
      <c r="L1" s="203"/>
      <c r="M1" s="203"/>
      <c r="N1" s="203"/>
      <c r="O1" s="203"/>
      <c r="P1" s="203"/>
      <c r="Q1" s="203"/>
      <c r="R1" s="203"/>
      <c r="S1" s="203"/>
      <c r="T1" s="203"/>
    </row>
    <row r="2" spans="1:20" ht="23.25" thickBot="1" x14ac:dyDescent="0.35">
      <c r="A2" s="193"/>
      <c r="B2" s="195"/>
      <c r="C2" s="198"/>
      <c r="D2" s="204" t="s">
        <v>4</v>
      </c>
      <c r="E2" s="204" t="s">
        <v>5</v>
      </c>
      <c r="F2" s="186" t="s">
        <v>6</v>
      </c>
      <c r="G2" s="186"/>
      <c r="H2" s="186"/>
      <c r="I2" s="205" t="s">
        <v>7</v>
      </c>
      <c r="J2" s="205"/>
      <c r="K2" s="205"/>
      <c r="L2" s="205"/>
      <c r="M2" s="206" t="s">
        <v>8</v>
      </c>
      <c r="N2" s="206"/>
      <c r="O2" s="206"/>
      <c r="P2" s="206"/>
      <c r="Q2" s="208" t="s">
        <v>9</v>
      </c>
      <c r="R2" s="208"/>
      <c r="S2" s="208"/>
      <c r="T2" s="208"/>
    </row>
    <row r="3" spans="1:20" ht="23.25" thickBot="1" x14ac:dyDescent="0.35">
      <c r="A3" s="193"/>
      <c r="B3" s="195"/>
      <c r="C3" s="198"/>
      <c r="D3" s="204"/>
      <c r="E3" s="204"/>
      <c r="F3" s="199" t="s">
        <v>10</v>
      </c>
      <c r="G3" s="200" t="s">
        <v>11</v>
      </c>
      <c r="H3" s="200"/>
      <c r="I3" s="188" t="s">
        <v>12</v>
      </c>
      <c r="J3" s="188"/>
      <c r="K3" s="186" t="s">
        <v>13</v>
      </c>
      <c r="L3" s="186"/>
      <c r="M3" s="207" t="s">
        <v>14</v>
      </c>
      <c r="N3" s="207"/>
      <c r="O3" s="186" t="s">
        <v>15</v>
      </c>
      <c r="P3" s="186"/>
      <c r="Q3" s="189" t="s">
        <v>16</v>
      </c>
      <c r="R3" s="189"/>
      <c r="S3" s="186" t="s">
        <v>17</v>
      </c>
      <c r="T3" s="186"/>
    </row>
    <row r="4" spans="1:20" ht="23.25" thickBot="1" x14ac:dyDescent="0.35">
      <c r="A4" s="193"/>
      <c r="B4" s="195"/>
      <c r="C4" s="198"/>
      <c r="D4" s="204"/>
      <c r="E4" s="204"/>
      <c r="F4" s="199"/>
      <c r="G4" s="200"/>
      <c r="H4" s="200"/>
      <c r="I4" s="188" t="s">
        <v>151</v>
      </c>
      <c r="J4" s="188"/>
      <c r="K4" s="186" t="s">
        <v>152</v>
      </c>
      <c r="L4" s="186"/>
      <c r="M4" s="207" t="s">
        <v>152</v>
      </c>
      <c r="N4" s="207"/>
      <c r="O4" s="186" t="s">
        <v>153</v>
      </c>
      <c r="P4" s="186"/>
      <c r="Q4" s="189" t="s">
        <v>154</v>
      </c>
      <c r="R4" s="189"/>
      <c r="S4" s="186" t="s">
        <v>155</v>
      </c>
      <c r="T4" s="186"/>
    </row>
    <row r="5" spans="1:20" ht="99.75" customHeight="1" thickBot="1" x14ac:dyDescent="0.35">
      <c r="A5" s="193"/>
      <c r="B5" s="196"/>
      <c r="C5" s="198"/>
      <c r="D5" s="204"/>
      <c r="E5" s="204"/>
      <c r="F5" s="199"/>
      <c r="G5" s="60" t="s">
        <v>18</v>
      </c>
      <c r="H5" s="60" t="s">
        <v>19</v>
      </c>
      <c r="I5" s="61" t="s">
        <v>18</v>
      </c>
      <c r="J5" s="61" t="s">
        <v>19</v>
      </c>
      <c r="K5" s="62" t="s">
        <v>18</v>
      </c>
      <c r="L5" s="62" t="s">
        <v>19</v>
      </c>
      <c r="M5" s="63" t="s">
        <v>18</v>
      </c>
      <c r="N5" s="63" t="s">
        <v>19</v>
      </c>
      <c r="O5" s="62" t="s">
        <v>18</v>
      </c>
      <c r="P5" s="62" t="s">
        <v>19</v>
      </c>
      <c r="Q5" s="64" t="s">
        <v>18</v>
      </c>
      <c r="R5" s="64" t="s">
        <v>19</v>
      </c>
      <c r="S5" s="62" t="s">
        <v>18</v>
      </c>
      <c r="T5" s="62" t="s">
        <v>19</v>
      </c>
    </row>
    <row r="6" spans="1:20" ht="23.25" thickBot="1" x14ac:dyDescent="0.35">
      <c r="A6" s="65">
        <v>1</v>
      </c>
      <c r="B6" s="66">
        <v>2</v>
      </c>
      <c r="C6" s="67">
        <v>3</v>
      </c>
      <c r="D6" s="66">
        <v>4</v>
      </c>
      <c r="E6" s="66">
        <v>5</v>
      </c>
      <c r="F6" s="68">
        <v>6</v>
      </c>
      <c r="G6" s="66">
        <v>7</v>
      </c>
      <c r="H6" s="66">
        <v>8</v>
      </c>
      <c r="I6" s="187">
        <v>9</v>
      </c>
      <c r="J6" s="187"/>
      <c r="K6" s="190">
        <v>10</v>
      </c>
      <c r="L6" s="190"/>
      <c r="M6" s="191">
        <v>11</v>
      </c>
      <c r="N6" s="191"/>
      <c r="O6" s="190">
        <v>12</v>
      </c>
      <c r="P6" s="190"/>
      <c r="Q6" s="192">
        <v>13</v>
      </c>
      <c r="R6" s="192"/>
      <c r="S6" s="190">
        <v>14</v>
      </c>
      <c r="T6" s="190"/>
    </row>
    <row r="7" spans="1:20" ht="104.25" customHeight="1" thickBot="1" x14ac:dyDescent="0.35">
      <c r="A7" s="128" t="s">
        <v>20</v>
      </c>
      <c r="B7" s="41" t="s">
        <v>21</v>
      </c>
      <c r="C7" s="78" t="s">
        <v>135</v>
      </c>
      <c r="D7" s="79">
        <f t="shared" ref="D7:T7" si="0">SUM(D8:D11)</f>
        <v>660</v>
      </c>
      <c r="E7" s="42">
        <f t="shared" si="0"/>
        <v>220</v>
      </c>
      <c r="F7" s="42">
        <f t="shared" si="0"/>
        <v>440</v>
      </c>
      <c r="G7" s="79">
        <f t="shared" si="0"/>
        <v>98</v>
      </c>
      <c r="H7" s="79">
        <f t="shared" si="0"/>
        <v>342</v>
      </c>
      <c r="I7" s="79">
        <f t="shared" si="0"/>
        <v>98</v>
      </c>
      <c r="J7" s="79">
        <f t="shared" si="0"/>
        <v>62</v>
      </c>
      <c r="K7" s="42">
        <f t="shared" si="0"/>
        <v>0</v>
      </c>
      <c r="L7" s="42">
        <f t="shared" si="0"/>
        <v>68</v>
      </c>
      <c r="M7" s="42">
        <f t="shared" si="0"/>
        <v>0</v>
      </c>
      <c r="N7" s="42">
        <f t="shared" si="0"/>
        <v>52</v>
      </c>
      <c r="O7" s="42">
        <f t="shared" si="0"/>
        <v>0</v>
      </c>
      <c r="P7" s="42">
        <f t="shared" si="0"/>
        <v>72</v>
      </c>
      <c r="Q7" s="42">
        <f t="shared" si="0"/>
        <v>0</v>
      </c>
      <c r="R7" s="42">
        <f t="shared" si="0"/>
        <v>56</v>
      </c>
      <c r="S7" s="42">
        <f t="shared" si="0"/>
        <v>0</v>
      </c>
      <c r="T7" s="43">
        <f t="shared" si="0"/>
        <v>32</v>
      </c>
    </row>
    <row r="8" spans="1:20" ht="27" thickBot="1" x14ac:dyDescent="0.35">
      <c r="A8" s="147" t="s">
        <v>22</v>
      </c>
      <c r="B8" s="148" t="s">
        <v>23</v>
      </c>
      <c r="C8" s="133" t="s">
        <v>138</v>
      </c>
      <c r="D8" s="4">
        <f>SUM(E8:F8)</f>
        <v>58</v>
      </c>
      <c r="E8" s="4">
        <v>10</v>
      </c>
      <c r="F8" s="5">
        <f t="shared" ref="F8:F14" si="1">SUM(G8:H8)</f>
        <v>48</v>
      </c>
      <c r="G8" s="22">
        <f t="shared" ref="G8:H11" si="2">SUM(I8,K8,M8,O8,Q8,S8)</f>
        <v>48</v>
      </c>
      <c r="H8" s="22">
        <f t="shared" si="2"/>
        <v>0</v>
      </c>
      <c r="I8" s="81">
        <v>48</v>
      </c>
      <c r="J8" s="81"/>
      <c r="K8" s="7"/>
      <c r="L8" s="7"/>
      <c r="M8" s="8"/>
      <c r="N8" s="8"/>
      <c r="O8" s="9"/>
      <c r="P8" s="9"/>
      <c r="Q8" s="45"/>
      <c r="R8" s="45"/>
      <c r="S8" s="9"/>
      <c r="T8" s="10"/>
    </row>
    <row r="9" spans="1:20" ht="27" thickBot="1" x14ac:dyDescent="0.35">
      <c r="A9" s="147" t="s">
        <v>24</v>
      </c>
      <c r="B9" s="148" t="s">
        <v>25</v>
      </c>
      <c r="C9" s="134" t="s">
        <v>138</v>
      </c>
      <c r="D9" s="11">
        <f>SUM(E9:F9)</f>
        <v>58</v>
      </c>
      <c r="E9" s="11">
        <v>10</v>
      </c>
      <c r="F9" s="12">
        <f t="shared" si="1"/>
        <v>48</v>
      </c>
      <c r="G9" s="6">
        <f t="shared" si="2"/>
        <v>48</v>
      </c>
      <c r="H9" s="6">
        <f t="shared" si="2"/>
        <v>0</v>
      </c>
      <c r="I9" s="13">
        <v>48</v>
      </c>
      <c r="J9" s="13"/>
      <c r="K9" s="14"/>
      <c r="L9" s="14"/>
      <c r="M9" s="15"/>
      <c r="N9" s="15"/>
      <c r="O9" s="6"/>
      <c r="P9" s="6"/>
      <c r="Q9" s="46"/>
      <c r="R9" s="46"/>
      <c r="S9" s="6"/>
      <c r="T9" s="16"/>
    </row>
    <row r="10" spans="1:20" ht="27" thickBot="1" x14ac:dyDescent="0.35">
      <c r="A10" s="147" t="s">
        <v>26</v>
      </c>
      <c r="B10" s="148" t="s">
        <v>27</v>
      </c>
      <c r="C10" s="135" t="s">
        <v>138</v>
      </c>
      <c r="D10" s="11">
        <f>SUM(E10:F10)</f>
        <v>200</v>
      </c>
      <c r="E10" s="11">
        <v>28</v>
      </c>
      <c r="F10" s="12">
        <f t="shared" si="1"/>
        <v>172</v>
      </c>
      <c r="G10" s="6">
        <f t="shared" si="2"/>
        <v>0</v>
      </c>
      <c r="H10" s="6">
        <f t="shared" si="2"/>
        <v>172</v>
      </c>
      <c r="I10" s="13"/>
      <c r="J10" s="13">
        <v>32</v>
      </c>
      <c r="K10" s="14"/>
      <c r="L10" s="14">
        <v>34</v>
      </c>
      <c r="M10" s="17"/>
      <c r="N10" s="17">
        <v>26</v>
      </c>
      <c r="O10" s="14"/>
      <c r="P10" s="14">
        <v>36</v>
      </c>
      <c r="Q10" s="47"/>
      <c r="R10" s="47">
        <v>28</v>
      </c>
      <c r="S10" s="14"/>
      <c r="T10" s="18">
        <v>16</v>
      </c>
    </row>
    <row r="11" spans="1:20" ht="44.25" customHeight="1" thickBot="1" x14ac:dyDescent="0.35">
      <c r="A11" s="147" t="s">
        <v>28</v>
      </c>
      <c r="B11" s="148" t="s">
        <v>29</v>
      </c>
      <c r="C11" s="136" t="s">
        <v>133</v>
      </c>
      <c r="D11" s="69">
        <v>344</v>
      </c>
      <c r="E11" s="69">
        <v>172</v>
      </c>
      <c r="F11" s="70">
        <f t="shared" si="1"/>
        <v>172</v>
      </c>
      <c r="G11" s="25">
        <f t="shared" si="2"/>
        <v>2</v>
      </c>
      <c r="H11" s="25">
        <f t="shared" si="2"/>
        <v>170</v>
      </c>
      <c r="I11" s="26">
        <v>2</v>
      </c>
      <c r="J11" s="26">
        <v>30</v>
      </c>
      <c r="K11" s="71"/>
      <c r="L11" s="71">
        <v>34</v>
      </c>
      <c r="M11" s="72"/>
      <c r="N11" s="72">
        <v>26</v>
      </c>
      <c r="O11" s="71"/>
      <c r="P11" s="71">
        <v>36</v>
      </c>
      <c r="Q11" s="73"/>
      <c r="R11" s="73">
        <v>28</v>
      </c>
      <c r="S11" s="71"/>
      <c r="T11" s="74">
        <v>16</v>
      </c>
    </row>
    <row r="12" spans="1:20" ht="102.75" thickBot="1" x14ac:dyDescent="0.35">
      <c r="A12" s="128" t="s">
        <v>30</v>
      </c>
      <c r="B12" s="41" t="s">
        <v>31</v>
      </c>
      <c r="C12" s="78" t="s">
        <v>136</v>
      </c>
      <c r="D12" s="79">
        <f>SUM(D13:D14)</f>
        <v>126</v>
      </c>
      <c r="E12" s="79">
        <f>F12/2</f>
        <v>42</v>
      </c>
      <c r="F12" s="79">
        <f t="shared" si="1"/>
        <v>84</v>
      </c>
      <c r="G12" s="79">
        <f>SUM(G13:G14)</f>
        <v>34</v>
      </c>
      <c r="H12" s="79">
        <f>SUM(H13:H14)</f>
        <v>50</v>
      </c>
      <c r="I12" s="79">
        <f t="shared" ref="I12:T12" si="3">SUM(I13:I14)</f>
        <v>16</v>
      </c>
      <c r="J12" s="79">
        <f t="shared" si="3"/>
        <v>16</v>
      </c>
      <c r="K12" s="79">
        <f t="shared" si="3"/>
        <v>18</v>
      </c>
      <c r="L12" s="79">
        <f t="shared" si="3"/>
        <v>34</v>
      </c>
      <c r="M12" s="79">
        <f t="shared" si="3"/>
        <v>0</v>
      </c>
      <c r="N12" s="79">
        <f t="shared" si="3"/>
        <v>0</v>
      </c>
      <c r="O12" s="79">
        <f t="shared" si="3"/>
        <v>0</v>
      </c>
      <c r="P12" s="79">
        <f t="shared" si="3"/>
        <v>0</v>
      </c>
      <c r="Q12" s="79">
        <f t="shared" si="3"/>
        <v>0</v>
      </c>
      <c r="R12" s="79">
        <f t="shared" si="3"/>
        <v>0</v>
      </c>
      <c r="S12" s="79">
        <f t="shared" si="3"/>
        <v>0</v>
      </c>
      <c r="T12" s="80">
        <f t="shared" si="3"/>
        <v>0</v>
      </c>
    </row>
    <row r="13" spans="1:20" ht="32.25" customHeight="1" thickBot="1" x14ac:dyDescent="0.35">
      <c r="A13" s="147" t="s">
        <v>32</v>
      </c>
      <c r="B13" s="149" t="s">
        <v>34</v>
      </c>
      <c r="C13" s="133" t="s">
        <v>138</v>
      </c>
      <c r="D13" s="12">
        <f>SUM(E13:F13)</f>
        <v>48</v>
      </c>
      <c r="E13" s="12">
        <f>F13/2</f>
        <v>16</v>
      </c>
      <c r="F13" s="12">
        <f t="shared" si="1"/>
        <v>32</v>
      </c>
      <c r="G13" s="22">
        <f>SUM(I13,K13,M13,O13,Q13,S13)</f>
        <v>16</v>
      </c>
      <c r="H13" s="22">
        <f>SUM(J13,L13,N13,P13,R13,T13)</f>
        <v>16</v>
      </c>
      <c r="I13" s="24">
        <v>16</v>
      </c>
      <c r="J13" s="24">
        <v>16</v>
      </c>
      <c r="K13" s="22"/>
      <c r="L13" s="22"/>
      <c r="M13" s="75"/>
      <c r="N13" s="75"/>
      <c r="O13" s="22"/>
      <c r="P13" s="22"/>
      <c r="Q13" s="76"/>
      <c r="R13" s="76"/>
      <c r="S13" s="22"/>
      <c r="T13" s="77"/>
    </row>
    <row r="14" spans="1:20" ht="105.75" thickBot="1" x14ac:dyDescent="0.35">
      <c r="A14" s="147" t="s">
        <v>33</v>
      </c>
      <c r="B14" s="149" t="s">
        <v>98</v>
      </c>
      <c r="C14" s="135" t="s">
        <v>138</v>
      </c>
      <c r="D14" s="82">
        <f>SUM(E14:F14)</f>
        <v>78</v>
      </c>
      <c r="E14" s="82">
        <f>F14/2</f>
        <v>26</v>
      </c>
      <c r="F14" s="82">
        <f t="shared" si="1"/>
        <v>52</v>
      </c>
      <c r="G14" s="25">
        <f>SUM(I14,K14,M14,O14,Q14,S14)</f>
        <v>18</v>
      </c>
      <c r="H14" s="25">
        <f>SUM(J14,L14,N14,P14,R14,T14)</f>
        <v>34</v>
      </c>
      <c r="I14" s="26"/>
      <c r="J14" s="26"/>
      <c r="K14" s="25">
        <v>18</v>
      </c>
      <c r="L14" s="25">
        <v>34</v>
      </c>
      <c r="M14" s="27"/>
      <c r="N14" s="27"/>
      <c r="O14" s="25"/>
      <c r="P14" s="25"/>
      <c r="Q14" s="28"/>
      <c r="R14" s="28"/>
      <c r="S14" s="25"/>
      <c r="T14" s="29"/>
    </row>
    <row r="15" spans="1:20" ht="51.75" thickBot="1" x14ac:dyDescent="0.35">
      <c r="A15" s="128" t="s">
        <v>35</v>
      </c>
      <c r="B15" s="41" t="s">
        <v>36</v>
      </c>
      <c r="C15" s="78"/>
      <c r="D15" s="79">
        <f>SUM(D16,D31)</f>
        <v>3858</v>
      </c>
      <c r="E15" s="79">
        <f>SUM(E16,E31)</f>
        <v>1286</v>
      </c>
      <c r="F15" s="79">
        <f>F16+F31</f>
        <v>2572</v>
      </c>
      <c r="G15" s="79">
        <f>SUM(G16+G31)</f>
        <v>832</v>
      </c>
      <c r="H15" s="79">
        <f>SUM(H16+H31)</f>
        <v>1740</v>
      </c>
      <c r="I15" s="79">
        <f t="shared" ref="I15:R15" si="4">I16+I31</f>
        <v>148</v>
      </c>
      <c r="J15" s="79">
        <f t="shared" si="4"/>
        <v>236</v>
      </c>
      <c r="K15" s="79">
        <f t="shared" si="4"/>
        <v>146</v>
      </c>
      <c r="L15" s="79">
        <f t="shared" si="4"/>
        <v>346</v>
      </c>
      <c r="M15" s="79">
        <f t="shared" si="4"/>
        <v>136</v>
      </c>
      <c r="N15" s="79">
        <f t="shared" si="4"/>
        <v>280</v>
      </c>
      <c r="O15" s="79">
        <f t="shared" si="4"/>
        <v>156</v>
      </c>
      <c r="P15" s="79">
        <f t="shared" si="4"/>
        <v>420</v>
      </c>
      <c r="Q15" s="79">
        <f t="shared" si="4"/>
        <v>134</v>
      </c>
      <c r="R15" s="79">
        <f t="shared" si="4"/>
        <v>296</v>
      </c>
      <c r="S15" s="79">
        <v>70</v>
      </c>
      <c r="T15" s="80">
        <v>204</v>
      </c>
    </row>
    <row r="16" spans="1:20" ht="51.75" thickBot="1" x14ac:dyDescent="0.35">
      <c r="A16" s="125" t="s">
        <v>37</v>
      </c>
      <c r="B16" s="150" t="s">
        <v>38</v>
      </c>
      <c r="C16" s="137"/>
      <c r="D16" s="83">
        <f>SUM(E16:F16)</f>
        <v>1392</v>
      </c>
      <c r="E16" s="83">
        <f>SUM(E17:E30)</f>
        <v>464</v>
      </c>
      <c r="F16" s="83">
        <f>SUM(G16:H16)</f>
        <v>928</v>
      </c>
      <c r="G16" s="83">
        <f>SUM(G17:G30)</f>
        <v>358</v>
      </c>
      <c r="H16" s="83">
        <f>SUM(H17:H30)</f>
        <v>570</v>
      </c>
      <c r="I16" s="83">
        <f t="shared" ref="I16:T16" si="5">SUM(I17:I30)</f>
        <v>118</v>
      </c>
      <c r="J16" s="83">
        <f t="shared" si="5"/>
        <v>152</v>
      </c>
      <c r="K16" s="83">
        <f t="shared" si="5"/>
        <v>112</v>
      </c>
      <c r="L16" s="83">
        <f t="shared" si="5"/>
        <v>196</v>
      </c>
      <c r="M16" s="83">
        <f t="shared" si="5"/>
        <v>32</v>
      </c>
      <c r="N16" s="83">
        <f t="shared" si="5"/>
        <v>40</v>
      </c>
      <c r="O16" s="83">
        <f t="shared" si="5"/>
        <v>16</v>
      </c>
      <c r="P16" s="83">
        <f t="shared" si="5"/>
        <v>30</v>
      </c>
      <c r="Q16" s="83">
        <f t="shared" si="5"/>
        <v>80</v>
      </c>
      <c r="R16" s="83">
        <f t="shared" si="5"/>
        <v>152</v>
      </c>
      <c r="S16" s="83">
        <f t="shared" si="5"/>
        <v>0</v>
      </c>
      <c r="T16" s="83">
        <f t="shared" si="5"/>
        <v>0</v>
      </c>
    </row>
    <row r="17" spans="1:34" ht="83.25" customHeight="1" thickBot="1" x14ac:dyDescent="0.35">
      <c r="A17" s="147" t="s">
        <v>39</v>
      </c>
      <c r="B17" s="148" t="s">
        <v>50</v>
      </c>
      <c r="C17" s="135" t="s">
        <v>156</v>
      </c>
      <c r="D17" s="22">
        <f>SUM(E17:F17)</f>
        <v>57</v>
      </c>
      <c r="E17" s="22">
        <f t="shared" ref="E17:E29" si="6">F17/2</f>
        <v>19</v>
      </c>
      <c r="F17" s="22">
        <f t="shared" ref="F17:F30" si="7">SUM(G17:H17)</f>
        <v>38</v>
      </c>
      <c r="G17" s="22">
        <f>SUM(I17,K17,M17,O17,Q17,S17)</f>
        <v>2</v>
      </c>
      <c r="H17" s="22">
        <f>SUM(J17,L17,N17,P17,R17,T17)</f>
        <v>36</v>
      </c>
      <c r="I17" s="24"/>
      <c r="J17" s="24"/>
      <c r="K17" s="22">
        <v>2</v>
      </c>
      <c r="L17" s="22">
        <v>36</v>
      </c>
      <c r="M17" s="75"/>
      <c r="N17" s="75"/>
      <c r="O17" s="22"/>
      <c r="P17" s="22"/>
      <c r="Q17" s="76"/>
      <c r="R17" s="76"/>
      <c r="S17" s="22"/>
      <c r="T17" s="77"/>
    </row>
    <row r="18" spans="1:34" ht="51.75" customHeight="1" thickBot="1" x14ac:dyDescent="0.35">
      <c r="A18" s="147" t="s">
        <v>40</v>
      </c>
      <c r="B18" s="148" t="s">
        <v>43</v>
      </c>
      <c r="C18" s="184" t="s">
        <v>137</v>
      </c>
      <c r="D18" s="6">
        <f t="shared" ref="D18:D58" si="8">SUM(E18:F18)</f>
        <v>291</v>
      </c>
      <c r="E18" s="6">
        <f t="shared" si="6"/>
        <v>97</v>
      </c>
      <c r="F18" s="6">
        <f t="shared" si="7"/>
        <v>194</v>
      </c>
      <c r="G18" s="6">
        <f t="shared" ref="G18:G30" si="9">SUM(I18,K18,M18,O18,Q18,S18)</f>
        <v>74</v>
      </c>
      <c r="H18" s="6">
        <f t="shared" ref="H18:H30" si="10">SUM(J18,L18,N18,P18,R18,T18)</f>
        <v>120</v>
      </c>
      <c r="I18" s="19">
        <v>42</v>
      </c>
      <c r="J18" s="19">
        <v>56</v>
      </c>
      <c r="K18" s="6">
        <v>32</v>
      </c>
      <c r="L18" s="6">
        <v>64</v>
      </c>
      <c r="M18" s="15"/>
      <c r="N18" s="15"/>
      <c r="O18" s="6"/>
      <c r="P18" s="6"/>
      <c r="Q18" s="21"/>
      <c r="R18" s="21"/>
      <c r="S18" s="6"/>
      <c r="T18" s="16"/>
    </row>
    <row r="19" spans="1:34" ht="32.25" customHeight="1" thickBot="1" x14ac:dyDescent="0.35">
      <c r="A19" s="147" t="s">
        <v>42</v>
      </c>
      <c r="B19" s="148" t="s">
        <v>99</v>
      </c>
      <c r="C19" s="185"/>
      <c r="D19" s="6">
        <f t="shared" si="8"/>
        <v>54</v>
      </c>
      <c r="E19" s="6">
        <f t="shared" si="6"/>
        <v>18</v>
      </c>
      <c r="F19" s="6">
        <f t="shared" si="7"/>
        <v>36</v>
      </c>
      <c r="G19" s="6">
        <f t="shared" si="9"/>
        <v>16</v>
      </c>
      <c r="H19" s="6">
        <f t="shared" si="10"/>
        <v>20</v>
      </c>
      <c r="I19" s="19"/>
      <c r="J19" s="19"/>
      <c r="K19" s="6">
        <v>16</v>
      </c>
      <c r="L19" s="6">
        <v>20</v>
      </c>
      <c r="M19" s="15"/>
      <c r="N19" s="15"/>
      <c r="O19" s="6"/>
      <c r="P19" s="6"/>
      <c r="Q19" s="21"/>
      <c r="R19" s="21"/>
      <c r="S19" s="6"/>
      <c r="T19" s="16"/>
    </row>
    <row r="20" spans="1:34" ht="85.5" customHeight="1" thickBot="1" x14ac:dyDescent="0.35">
      <c r="A20" s="147" t="s">
        <v>44</v>
      </c>
      <c r="B20" s="148" t="s">
        <v>46</v>
      </c>
      <c r="C20" s="135" t="s">
        <v>138</v>
      </c>
      <c r="D20" s="6">
        <f t="shared" si="8"/>
        <v>57</v>
      </c>
      <c r="E20" s="6">
        <f t="shared" si="6"/>
        <v>19</v>
      </c>
      <c r="F20" s="6">
        <f t="shared" si="7"/>
        <v>38</v>
      </c>
      <c r="G20" s="6">
        <f t="shared" si="9"/>
        <v>18</v>
      </c>
      <c r="H20" s="6">
        <f t="shared" si="10"/>
        <v>20</v>
      </c>
      <c r="I20" s="19">
        <v>18</v>
      </c>
      <c r="J20" s="19">
        <v>20</v>
      </c>
      <c r="K20" s="6"/>
      <c r="L20" s="6"/>
      <c r="M20" s="15"/>
      <c r="N20" s="15"/>
      <c r="O20" s="6"/>
      <c r="P20" s="6"/>
      <c r="Q20" s="21"/>
      <c r="R20" s="21"/>
      <c r="S20" s="6"/>
      <c r="T20" s="16"/>
    </row>
    <row r="21" spans="1:34" ht="53.25" thickBot="1" x14ac:dyDescent="0.35">
      <c r="A21" s="147" t="s">
        <v>45</v>
      </c>
      <c r="B21" s="148" t="s">
        <v>48</v>
      </c>
      <c r="C21" s="240" t="s">
        <v>137</v>
      </c>
      <c r="D21" s="6">
        <f t="shared" si="8"/>
        <v>96</v>
      </c>
      <c r="E21" s="6">
        <f t="shared" si="6"/>
        <v>32</v>
      </c>
      <c r="F21" s="6">
        <f t="shared" si="7"/>
        <v>64</v>
      </c>
      <c r="G21" s="6">
        <f t="shared" si="9"/>
        <v>32</v>
      </c>
      <c r="H21" s="6">
        <f t="shared" si="10"/>
        <v>32</v>
      </c>
      <c r="I21" s="19">
        <v>16</v>
      </c>
      <c r="J21" s="19">
        <v>16</v>
      </c>
      <c r="K21" s="6">
        <v>16</v>
      </c>
      <c r="L21" s="6">
        <v>16</v>
      </c>
      <c r="M21" s="15"/>
      <c r="N21" s="15"/>
      <c r="O21" s="6"/>
      <c r="P21" s="6"/>
      <c r="Q21" s="21"/>
      <c r="R21" s="21"/>
      <c r="S21" s="6"/>
      <c r="T21" s="16"/>
      <c r="AH21" s="2">
        <f>SUM(D17:D30)</f>
        <v>1392</v>
      </c>
    </row>
    <row r="22" spans="1:34" ht="62.25" customHeight="1" thickBot="1" x14ac:dyDescent="0.35">
      <c r="A22" s="147" t="s">
        <v>47</v>
      </c>
      <c r="B22" s="148" t="s">
        <v>53</v>
      </c>
      <c r="C22" s="241"/>
      <c r="D22" s="6">
        <f t="shared" si="8"/>
        <v>108</v>
      </c>
      <c r="E22" s="6">
        <f t="shared" si="6"/>
        <v>36</v>
      </c>
      <c r="F22" s="6">
        <f t="shared" si="7"/>
        <v>72</v>
      </c>
      <c r="G22" s="6">
        <f t="shared" si="9"/>
        <v>44</v>
      </c>
      <c r="H22" s="6">
        <f t="shared" si="10"/>
        <v>28</v>
      </c>
      <c r="I22" s="19">
        <v>22</v>
      </c>
      <c r="J22" s="19">
        <v>16</v>
      </c>
      <c r="K22" s="6">
        <v>22</v>
      </c>
      <c r="L22" s="6">
        <v>12</v>
      </c>
      <c r="M22" s="15"/>
      <c r="N22" s="15"/>
      <c r="O22" s="6"/>
      <c r="P22" s="6"/>
      <c r="Q22" s="21"/>
      <c r="R22" s="21"/>
      <c r="S22" s="6"/>
      <c r="T22" s="16"/>
    </row>
    <row r="23" spans="1:34" ht="29.25" customHeight="1" thickBot="1" x14ac:dyDescent="0.35">
      <c r="A23" s="147" t="s">
        <v>49</v>
      </c>
      <c r="B23" s="148" t="s">
        <v>100</v>
      </c>
      <c r="C23" s="135" t="s">
        <v>138</v>
      </c>
      <c r="D23" s="6">
        <f t="shared" si="8"/>
        <v>117</v>
      </c>
      <c r="E23" s="6">
        <f t="shared" si="6"/>
        <v>39</v>
      </c>
      <c r="F23" s="6">
        <f t="shared" si="7"/>
        <v>78</v>
      </c>
      <c r="G23" s="6">
        <f t="shared" si="9"/>
        <v>42</v>
      </c>
      <c r="H23" s="6">
        <f t="shared" si="10"/>
        <v>36</v>
      </c>
      <c r="I23" s="19"/>
      <c r="J23" s="19"/>
      <c r="K23" s="6">
        <v>24</v>
      </c>
      <c r="L23" s="6">
        <v>20</v>
      </c>
      <c r="M23" s="15">
        <v>18</v>
      </c>
      <c r="N23" s="15">
        <v>16</v>
      </c>
      <c r="O23" s="6"/>
      <c r="P23" s="6"/>
      <c r="Q23" s="21"/>
      <c r="R23" s="21"/>
      <c r="S23" s="6"/>
      <c r="T23" s="16"/>
    </row>
    <row r="24" spans="1:34" ht="33" customHeight="1" thickBot="1" x14ac:dyDescent="0.35">
      <c r="A24" s="147" t="s">
        <v>51</v>
      </c>
      <c r="B24" s="148" t="s">
        <v>41</v>
      </c>
      <c r="C24" s="135" t="s">
        <v>138</v>
      </c>
      <c r="D24" s="6">
        <f t="shared" si="8"/>
        <v>126</v>
      </c>
      <c r="E24" s="6">
        <f t="shared" si="6"/>
        <v>42</v>
      </c>
      <c r="F24" s="6">
        <f t="shared" si="7"/>
        <v>84</v>
      </c>
      <c r="G24" s="6">
        <f t="shared" si="9"/>
        <v>30</v>
      </c>
      <c r="H24" s="6">
        <f t="shared" si="10"/>
        <v>54</v>
      </c>
      <c r="I24" s="19"/>
      <c r="J24" s="19"/>
      <c r="K24" s="6"/>
      <c r="L24" s="6"/>
      <c r="M24" s="15">
        <v>14</v>
      </c>
      <c r="N24" s="15">
        <v>24</v>
      </c>
      <c r="O24" s="6">
        <v>16</v>
      </c>
      <c r="P24" s="6">
        <v>30</v>
      </c>
      <c r="Q24" s="21"/>
      <c r="R24" s="21"/>
      <c r="S24" s="6"/>
      <c r="T24" s="16"/>
    </row>
    <row r="25" spans="1:34" ht="85.5" customHeight="1" thickBot="1" x14ac:dyDescent="0.35">
      <c r="A25" s="147" t="s">
        <v>52</v>
      </c>
      <c r="B25" s="148" t="s">
        <v>78</v>
      </c>
      <c r="C25" s="135" t="s">
        <v>170</v>
      </c>
      <c r="D25" s="6">
        <f>SUM(E25:F25)</f>
        <v>54</v>
      </c>
      <c r="E25" s="6">
        <f>F25/2</f>
        <v>18</v>
      </c>
      <c r="F25" s="6">
        <f t="shared" si="7"/>
        <v>36</v>
      </c>
      <c r="G25" s="6">
        <f t="shared" si="9"/>
        <v>24</v>
      </c>
      <c r="H25" s="6">
        <f t="shared" si="10"/>
        <v>12</v>
      </c>
      <c r="I25" s="19"/>
      <c r="J25" s="19"/>
      <c r="K25" s="6"/>
      <c r="L25" s="6"/>
      <c r="M25" s="15"/>
      <c r="N25" s="15"/>
      <c r="O25" s="6"/>
      <c r="P25" s="6"/>
      <c r="Q25" s="21">
        <v>24</v>
      </c>
      <c r="R25" s="21">
        <v>12</v>
      </c>
      <c r="S25" s="6"/>
      <c r="T25" s="16"/>
    </row>
    <row r="26" spans="1:34" ht="62.25" customHeight="1" thickBot="1" x14ac:dyDescent="0.35">
      <c r="A26" s="147" t="s">
        <v>54</v>
      </c>
      <c r="B26" s="148" t="s">
        <v>101</v>
      </c>
      <c r="C26" s="135" t="s">
        <v>138</v>
      </c>
      <c r="D26" s="6">
        <f>SUM(E26:F26)</f>
        <v>54</v>
      </c>
      <c r="E26" s="6">
        <f>F26/2</f>
        <v>18</v>
      </c>
      <c r="F26" s="6">
        <f t="shared" si="7"/>
        <v>36</v>
      </c>
      <c r="G26" s="6">
        <f t="shared" si="9"/>
        <v>16</v>
      </c>
      <c r="H26" s="6">
        <f t="shared" si="10"/>
        <v>20</v>
      </c>
      <c r="I26" s="19"/>
      <c r="J26" s="19"/>
      <c r="K26" s="6"/>
      <c r="L26" s="6"/>
      <c r="M26" s="15"/>
      <c r="N26" s="15"/>
      <c r="O26" s="6"/>
      <c r="P26" s="6"/>
      <c r="Q26" s="21">
        <v>16</v>
      </c>
      <c r="R26" s="21">
        <v>20</v>
      </c>
      <c r="S26" s="6"/>
      <c r="T26" s="16"/>
    </row>
    <row r="27" spans="1:34" ht="53.25" thickBot="1" x14ac:dyDescent="0.35">
      <c r="A27" s="147" t="s">
        <v>56</v>
      </c>
      <c r="B27" s="148" t="s">
        <v>102</v>
      </c>
      <c r="C27" s="135" t="s">
        <v>138</v>
      </c>
      <c r="D27" s="6">
        <f>SUM(E27:F27)</f>
        <v>138</v>
      </c>
      <c r="E27" s="6">
        <f>F27/2</f>
        <v>46</v>
      </c>
      <c r="F27" s="6">
        <f t="shared" si="7"/>
        <v>92</v>
      </c>
      <c r="G27" s="6">
        <f t="shared" si="9"/>
        <v>20</v>
      </c>
      <c r="H27" s="6">
        <f t="shared" si="10"/>
        <v>72</v>
      </c>
      <c r="I27" s="19"/>
      <c r="J27" s="19"/>
      <c r="K27" s="6"/>
      <c r="L27" s="6"/>
      <c r="M27" s="15"/>
      <c r="N27" s="15"/>
      <c r="O27" s="6"/>
      <c r="P27" s="6"/>
      <c r="Q27" s="21">
        <v>20</v>
      </c>
      <c r="R27" s="21">
        <v>72</v>
      </c>
      <c r="S27" s="6"/>
      <c r="T27" s="16"/>
    </row>
    <row r="28" spans="1:34" ht="53.25" thickBot="1" x14ac:dyDescent="0.35">
      <c r="A28" s="147" t="s">
        <v>58</v>
      </c>
      <c r="B28" s="148" t="s">
        <v>55</v>
      </c>
      <c r="C28" s="135" t="s">
        <v>138</v>
      </c>
      <c r="D28" s="6">
        <f t="shared" si="8"/>
        <v>102</v>
      </c>
      <c r="E28" s="6">
        <f t="shared" si="6"/>
        <v>34</v>
      </c>
      <c r="F28" s="6">
        <f t="shared" si="7"/>
        <v>68</v>
      </c>
      <c r="G28" s="6">
        <f t="shared" si="9"/>
        <v>20</v>
      </c>
      <c r="H28" s="6">
        <f t="shared" si="10"/>
        <v>48</v>
      </c>
      <c r="I28" s="19"/>
      <c r="J28" s="19"/>
      <c r="K28" s="6"/>
      <c r="L28" s="6"/>
      <c r="M28" s="15"/>
      <c r="N28" s="15"/>
      <c r="O28" s="6"/>
      <c r="P28" s="6"/>
      <c r="Q28" s="21">
        <v>20</v>
      </c>
      <c r="R28" s="21">
        <v>48</v>
      </c>
      <c r="S28" s="6"/>
      <c r="T28" s="16"/>
    </row>
    <row r="29" spans="1:34" ht="79.5" thickBot="1" x14ac:dyDescent="0.35">
      <c r="A29" s="147" t="s">
        <v>103</v>
      </c>
      <c r="B29" s="148" t="s">
        <v>57</v>
      </c>
      <c r="C29" s="135" t="s">
        <v>138</v>
      </c>
      <c r="D29" s="6">
        <f t="shared" si="8"/>
        <v>84</v>
      </c>
      <c r="E29" s="6">
        <f t="shared" si="6"/>
        <v>28</v>
      </c>
      <c r="F29" s="6">
        <f t="shared" si="7"/>
        <v>56</v>
      </c>
      <c r="G29" s="6">
        <f t="shared" si="9"/>
        <v>0</v>
      </c>
      <c r="H29" s="6">
        <f t="shared" si="10"/>
        <v>56</v>
      </c>
      <c r="I29" s="19"/>
      <c r="J29" s="19">
        <v>28</v>
      </c>
      <c r="K29" s="6"/>
      <c r="L29" s="6">
        <v>28</v>
      </c>
      <c r="M29" s="15"/>
      <c r="N29" s="15"/>
      <c r="O29" s="6"/>
      <c r="P29" s="6"/>
      <c r="Q29" s="21"/>
      <c r="R29" s="21"/>
      <c r="S29" s="6"/>
      <c r="T29" s="16"/>
    </row>
    <row r="30" spans="1:34" ht="158.25" thickBot="1" x14ac:dyDescent="0.35">
      <c r="A30" s="147" t="s">
        <v>104</v>
      </c>
      <c r="B30" s="148" t="s">
        <v>169</v>
      </c>
      <c r="C30" s="139" t="s">
        <v>170</v>
      </c>
      <c r="D30" s="6">
        <f>SUM(E30:F30)</f>
        <v>54</v>
      </c>
      <c r="E30" s="6">
        <f>F30/2</f>
        <v>18</v>
      </c>
      <c r="F30" s="6">
        <f t="shared" si="7"/>
        <v>36</v>
      </c>
      <c r="G30" s="6">
        <f t="shared" si="9"/>
        <v>20</v>
      </c>
      <c r="H30" s="6">
        <f t="shared" si="10"/>
        <v>16</v>
      </c>
      <c r="I30" s="19">
        <v>20</v>
      </c>
      <c r="J30" s="19">
        <v>16</v>
      </c>
      <c r="K30" s="6"/>
      <c r="L30" s="6"/>
      <c r="M30" s="15"/>
      <c r="N30" s="15"/>
      <c r="O30" s="6"/>
      <c r="P30" s="6"/>
      <c r="Q30" s="21"/>
      <c r="R30" s="21"/>
      <c r="S30" s="6"/>
      <c r="T30" s="16"/>
    </row>
    <row r="31" spans="1:34" ht="51.75" thickBot="1" x14ac:dyDescent="0.35">
      <c r="A31" s="102" t="s">
        <v>59</v>
      </c>
      <c r="B31" s="103" t="s">
        <v>60</v>
      </c>
      <c r="C31" s="104"/>
      <c r="D31" s="87">
        <f>SUM(E31:F31)</f>
        <v>2466</v>
      </c>
      <c r="E31" s="87">
        <f>SUM(E32+E38+E51+E56+E63)</f>
        <v>822</v>
      </c>
      <c r="F31" s="87">
        <f>SUM(G31:H31)</f>
        <v>1644</v>
      </c>
      <c r="G31" s="87">
        <f>SUM(G32+G38+G51+G56+G63)</f>
        <v>474</v>
      </c>
      <c r="H31" s="87">
        <f t="shared" ref="H31:M31" si="11">SUM(H32,H38,H51,H56,H63)</f>
        <v>1170</v>
      </c>
      <c r="I31" s="87">
        <f t="shared" si="11"/>
        <v>30</v>
      </c>
      <c r="J31" s="87">
        <f t="shared" si="11"/>
        <v>84</v>
      </c>
      <c r="K31" s="87">
        <f t="shared" si="11"/>
        <v>34</v>
      </c>
      <c r="L31" s="87">
        <f t="shared" si="11"/>
        <v>150</v>
      </c>
      <c r="M31" s="87">
        <f t="shared" si="11"/>
        <v>104</v>
      </c>
      <c r="N31" s="87">
        <f>SUM(N33:N35)</f>
        <v>240</v>
      </c>
      <c r="O31" s="87">
        <f>SUM(O32,O38,O51,O56,O63)</f>
        <v>140</v>
      </c>
      <c r="P31" s="87">
        <f>SUM(P32,P38,P51,P56,P63)</f>
        <v>390</v>
      </c>
      <c r="Q31" s="87">
        <f>SUM(Q32,Q38,Q51,Q56,Q63)</f>
        <v>54</v>
      </c>
      <c r="R31" s="87">
        <f>SUM(R32,R38,R51,R56,R63)</f>
        <v>144</v>
      </c>
      <c r="S31" s="87">
        <v>64</v>
      </c>
      <c r="T31" s="88">
        <f>SUM(T32,T38,T51,T56,T63)</f>
        <v>192</v>
      </c>
    </row>
    <row r="32" spans="1:34" ht="244.5" customHeight="1" thickBot="1" x14ac:dyDescent="0.35">
      <c r="A32" s="98" t="s">
        <v>61</v>
      </c>
      <c r="B32" s="151" t="s">
        <v>105</v>
      </c>
      <c r="C32" s="140" t="s">
        <v>156</v>
      </c>
      <c r="D32" s="22">
        <f>SUM(E32:F32)</f>
        <v>516</v>
      </c>
      <c r="E32" s="22">
        <f t="shared" ref="E32:T32" si="12">SUM(E33:E35)</f>
        <v>172</v>
      </c>
      <c r="F32" s="22">
        <f t="shared" si="12"/>
        <v>344</v>
      </c>
      <c r="G32" s="22">
        <f>SUM(G33:G35)</f>
        <v>104</v>
      </c>
      <c r="H32" s="22">
        <f>SUM(H33:H35)</f>
        <v>240</v>
      </c>
      <c r="I32" s="24">
        <f t="shared" si="12"/>
        <v>0</v>
      </c>
      <c r="J32" s="24">
        <f t="shared" si="12"/>
        <v>0</v>
      </c>
      <c r="K32" s="22">
        <f t="shared" si="12"/>
        <v>0</v>
      </c>
      <c r="L32" s="22">
        <f t="shared" si="12"/>
        <v>0</v>
      </c>
      <c r="M32" s="75">
        <f t="shared" si="12"/>
        <v>104</v>
      </c>
      <c r="N32" s="75">
        <f t="shared" si="12"/>
        <v>240</v>
      </c>
      <c r="O32" s="22">
        <f t="shared" si="12"/>
        <v>0</v>
      </c>
      <c r="P32" s="22">
        <f t="shared" si="12"/>
        <v>0</v>
      </c>
      <c r="Q32" s="56">
        <f t="shared" si="12"/>
        <v>0</v>
      </c>
      <c r="R32" s="56">
        <f t="shared" si="12"/>
        <v>0</v>
      </c>
      <c r="S32" s="22">
        <f t="shared" si="12"/>
        <v>0</v>
      </c>
      <c r="T32" s="77">
        <f t="shared" si="12"/>
        <v>0</v>
      </c>
    </row>
    <row r="33" spans="1:20" ht="64.5" customHeight="1" thickBot="1" x14ac:dyDescent="0.35">
      <c r="A33" s="152" t="s">
        <v>62</v>
      </c>
      <c r="B33" s="148" t="s">
        <v>106</v>
      </c>
      <c r="C33" s="135"/>
      <c r="D33" s="6">
        <f t="shared" si="8"/>
        <v>366</v>
      </c>
      <c r="E33" s="6">
        <f>F33/2</f>
        <v>122</v>
      </c>
      <c r="F33" s="6">
        <f>SUM(G33:H33)</f>
        <v>244</v>
      </c>
      <c r="G33" s="6">
        <f t="shared" ref="G33:H35" si="13">SUM(I33,K33,M33,O33,Q33,S33)</f>
        <v>82</v>
      </c>
      <c r="H33" s="6">
        <f t="shared" si="13"/>
        <v>162</v>
      </c>
      <c r="I33" s="19"/>
      <c r="J33" s="19"/>
      <c r="K33" s="6"/>
      <c r="L33" s="6"/>
      <c r="M33" s="15">
        <v>82</v>
      </c>
      <c r="N33" s="15">
        <v>162</v>
      </c>
      <c r="O33" s="6"/>
      <c r="P33" s="6"/>
      <c r="Q33" s="21"/>
      <c r="R33" s="21"/>
      <c r="S33" s="6"/>
      <c r="T33" s="16"/>
    </row>
    <row r="34" spans="1:20" ht="84" customHeight="1" thickBot="1" x14ac:dyDescent="0.35">
      <c r="A34" s="152" t="s">
        <v>63</v>
      </c>
      <c r="B34" s="148" t="s">
        <v>107</v>
      </c>
      <c r="C34" s="135"/>
      <c r="D34" s="6">
        <f t="shared" si="8"/>
        <v>48</v>
      </c>
      <c r="E34" s="6">
        <f>F34/2</f>
        <v>16</v>
      </c>
      <c r="F34" s="6">
        <f>SUM(G34:H34)</f>
        <v>32</v>
      </c>
      <c r="G34" s="6">
        <f t="shared" si="13"/>
        <v>8</v>
      </c>
      <c r="H34" s="6">
        <f t="shared" si="13"/>
        <v>24</v>
      </c>
      <c r="I34" s="19"/>
      <c r="J34" s="19"/>
      <c r="K34" s="6"/>
      <c r="L34" s="6"/>
      <c r="M34" s="15">
        <v>8</v>
      </c>
      <c r="N34" s="15">
        <v>24</v>
      </c>
      <c r="O34" s="6"/>
      <c r="P34" s="6"/>
      <c r="Q34" s="21"/>
      <c r="R34" s="21"/>
      <c r="S34" s="6"/>
      <c r="T34" s="16"/>
    </row>
    <row r="35" spans="1:20" ht="79.5" thickBot="1" x14ac:dyDescent="0.35">
      <c r="A35" s="152" t="s">
        <v>64</v>
      </c>
      <c r="B35" s="148" t="s">
        <v>108</v>
      </c>
      <c r="C35" s="135"/>
      <c r="D35" s="6">
        <f t="shared" si="8"/>
        <v>102</v>
      </c>
      <c r="E35" s="6">
        <f>F35/2</f>
        <v>34</v>
      </c>
      <c r="F35" s="6">
        <f>SUM(G35:H35)</f>
        <v>68</v>
      </c>
      <c r="G35" s="6">
        <f t="shared" si="13"/>
        <v>14</v>
      </c>
      <c r="H35" s="6">
        <f t="shared" si="13"/>
        <v>54</v>
      </c>
      <c r="I35" s="19"/>
      <c r="J35" s="19"/>
      <c r="K35" s="6"/>
      <c r="L35" s="6"/>
      <c r="M35" s="15">
        <v>14</v>
      </c>
      <c r="N35" s="15">
        <v>54</v>
      </c>
      <c r="O35" s="6"/>
      <c r="P35" s="6"/>
      <c r="Q35" s="21"/>
      <c r="R35" s="21"/>
      <c r="S35" s="6"/>
      <c r="T35" s="16"/>
    </row>
    <row r="36" spans="1:20" ht="75.75" customHeight="1" thickBot="1" x14ac:dyDescent="0.35">
      <c r="A36" s="153" t="s">
        <v>65</v>
      </c>
      <c r="B36" s="154" t="s">
        <v>106</v>
      </c>
      <c r="C36" s="141" t="s">
        <v>138</v>
      </c>
      <c r="D36" s="48"/>
      <c r="E36" s="48"/>
      <c r="F36" s="48"/>
      <c r="G36" s="48"/>
      <c r="H36" s="48"/>
      <c r="I36" s="52"/>
      <c r="J36" s="52"/>
      <c r="K36" s="48"/>
      <c r="L36" s="48"/>
      <c r="M36" s="44"/>
      <c r="N36" s="105" t="s">
        <v>89</v>
      </c>
      <c r="O36" s="48"/>
      <c r="P36" s="48"/>
      <c r="Q36" s="46"/>
      <c r="R36" s="46"/>
      <c r="S36" s="48"/>
      <c r="T36" s="49"/>
    </row>
    <row r="37" spans="1:20" ht="74.25" customHeight="1" thickBot="1" x14ac:dyDescent="0.35">
      <c r="A37" s="153" t="s">
        <v>109</v>
      </c>
      <c r="B37" s="154" t="s">
        <v>106</v>
      </c>
      <c r="C37" s="141" t="s">
        <v>138</v>
      </c>
      <c r="D37" s="50"/>
      <c r="E37" s="50"/>
      <c r="F37" s="50"/>
      <c r="G37" s="50"/>
      <c r="H37" s="50"/>
      <c r="I37" s="53"/>
      <c r="J37" s="53"/>
      <c r="K37" s="50"/>
      <c r="L37" s="50"/>
      <c r="M37" s="54"/>
      <c r="N37" s="106" t="s">
        <v>130</v>
      </c>
      <c r="O37" s="50"/>
      <c r="P37" s="50"/>
      <c r="Q37" s="55"/>
      <c r="R37" s="55"/>
      <c r="S37" s="50"/>
      <c r="T37" s="51"/>
    </row>
    <row r="38" spans="1:20" ht="138" customHeight="1" thickBot="1" x14ac:dyDescent="0.35">
      <c r="A38" s="102" t="s">
        <v>66</v>
      </c>
      <c r="B38" s="103" t="s">
        <v>110</v>
      </c>
      <c r="C38" s="104" t="s">
        <v>156</v>
      </c>
      <c r="D38" s="87">
        <f>SUM(E38:F38)</f>
        <v>971</v>
      </c>
      <c r="E38" s="87">
        <f t="shared" ref="E38:J38" si="14">SUM(E39:E44)</f>
        <v>321</v>
      </c>
      <c r="F38" s="87">
        <f t="shared" si="14"/>
        <v>650</v>
      </c>
      <c r="G38" s="87">
        <f t="shared" si="14"/>
        <v>164</v>
      </c>
      <c r="H38" s="87">
        <f t="shared" si="14"/>
        <v>486</v>
      </c>
      <c r="I38" s="87">
        <f t="shared" si="14"/>
        <v>0</v>
      </c>
      <c r="J38" s="87">
        <f t="shared" si="14"/>
        <v>0</v>
      </c>
      <c r="K38" s="87">
        <f>SUM(K39:K43)</f>
        <v>24</v>
      </c>
      <c r="L38" s="87">
        <f>SUM(L39:L43)</f>
        <v>96</v>
      </c>
      <c r="M38" s="87">
        <f t="shared" ref="M38:T38" si="15">SUM(M39:M44)</f>
        <v>0</v>
      </c>
      <c r="N38" s="87">
        <f t="shared" si="15"/>
        <v>0</v>
      </c>
      <c r="O38" s="87">
        <f t="shared" si="15"/>
        <v>140</v>
      </c>
      <c r="P38" s="87">
        <f t="shared" si="15"/>
        <v>390</v>
      </c>
      <c r="Q38" s="87">
        <f t="shared" si="15"/>
        <v>0</v>
      </c>
      <c r="R38" s="87">
        <f t="shared" si="15"/>
        <v>0</v>
      </c>
      <c r="S38" s="87">
        <f t="shared" si="15"/>
        <v>0</v>
      </c>
      <c r="T38" s="88">
        <f t="shared" si="15"/>
        <v>0</v>
      </c>
    </row>
    <row r="39" spans="1:20" ht="105.75" thickBot="1" x14ac:dyDescent="0.35">
      <c r="A39" s="147" t="s">
        <v>67</v>
      </c>
      <c r="B39" s="155" t="s">
        <v>111</v>
      </c>
      <c r="C39" s="138"/>
      <c r="D39" s="22">
        <f t="shared" si="8"/>
        <v>273</v>
      </c>
      <c r="E39" s="22">
        <f>F39/2</f>
        <v>91</v>
      </c>
      <c r="F39" s="22">
        <f>SUM(G39:H39)</f>
        <v>182</v>
      </c>
      <c r="G39" s="22">
        <f t="shared" ref="G39:H42" si="16">SUM(I39,K39,M39,O39,Q39,S39)</f>
        <v>50</v>
      </c>
      <c r="H39" s="22">
        <f t="shared" si="16"/>
        <v>132</v>
      </c>
      <c r="I39" s="24"/>
      <c r="J39" s="24"/>
      <c r="K39" s="22"/>
      <c r="L39" s="22"/>
      <c r="M39" s="75"/>
      <c r="N39" s="75"/>
      <c r="O39" s="22">
        <v>50</v>
      </c>
      <c r="P39" s="22">
        <v>132</v>
      </c>
      <c r="Q39" s="76"/>
      <c r="R39" s="76"/>
      <c r="S39" s="22"/>
      <c r="T39" s="77"/>
    </row>
    <row r="40" spans="1:20" ht="79.5" thickBot="1" x14ac:dyDescent="0.35">
      <c r="A40" s="147" t="s">
        <v>68</v>
      </c>
      <c r="B40" s="155" t="s">
        <v>112</v>
      </c>
      <c r="C40" s="135"/>
      <c r="D40" s="6">
        <f t="shared" si="8"/>
        <v>120</v>
      </c>
      <c r="E40" s="6">
        <f>F40/2</f>
        <v>40</v>
      </c>
      <c r="F40" s="6">
        <f>SUM(G40:H40)</f>
        <v>80</v>
      </c>
      <c r="G40" s="6">
        <f t="shared" si="16"/>
        <v>20</v>
      </c>
      <c r="H40" s="6">
        <f t="shared" si="16"/>
        <v>60</v>
      </c>
      <c r="I40" s="19"/>
      <c r="J40" s="19"/>
      <c r="K40" s="6"/>
      <c r="L40" s="6"/>
      <c r="M40" s="15"/>
      <c r="N40" s="15"/>
      <c r="O40" s="6">
        <v>20</v>
      </c>
      <c r="P40" s="6">
        <v>60</v>
      </c>
      <c r="Q40" s="21"/>
      <c r="R40" s="21"/>
      <c r="S40" s="6"/>
      <c r="T40" s="16"/>
    </row>
    <row r="41" spans="1:20" ht="79.5" thickBot="1" x14ac:dyDescent="0.35">
      <c r="A41" s="147" t="s">
        <v>69</v>
      </c>
      <c r="B41" s="155" t="s">
        <v>113</v>
      </c>
      <c r="C41" s="135"/>
      <c r="D41" s="6">
        <f t="shared" si="8"/>
        <v>207</v>
      </c>
      <c r="E41" s="6">
        <f>F41/2</f>
        <v>69</v>
      </c>
      <c r="F41" s="6">
        <f>SUM(G41:H41)</f>
        <v>138</v>
      </c>
      <c r="G41" s="6">
        <f t="shared" si="16"/>
        <v>48</v>
      </c>
      <c r="H41" s="6">
        <f t="shared" si="16"/>
        <v>90</v>
      </c>
      <c r="I41" s="19"/>
      <c r="J41" s="19"/>
      <c r="K41" s="6"/>
      <c r="L41" s="6"/>
      <c r="M41" s="15"/>
      <c r="N41" s="15"/>
      <c r="O41" s="6">
        <v>48</v>
      </c>
      <c r="P41" s="6">
        <v>90</v>
      </c>
      <c r="Q41" s="21"/>
      <c r="R41" s="21"/>
      <c r="S41" s="6"/>
      <c r="T41" s="16"/>
    </row>
    <row r="42" spans="1:20" ht="35.25" customHeight="1" thickBot="1" x14ac:dyDescent="0.35">
      <c r="A42" s="147" t="s">
        <v>70</v>
      </c>
      <c r="B42" s="148" t="s">
        <v>114</v>
      </c>
      <c r="C42" s="135"/>
      <c r="D42" s="6">
        <f>SUM(E42:F42)</f>
        <v>165</v>
      </c>
      <c r="E42" s="6">
        <f>F42/2</f>
        <v>55</v>
      </c>
      <c r="F42" s="6">
        <f>SUM(G42:H42)</f>
        <v>110</v>
      </c>
      <c r="G42" s="6">
        <f t="shared" si="16"/>
        <v>20</v>
      </c>
      <c r="H42" s="6">
        <f t="shared" si="16"/>
        <v>90</v>
      </c>
      <c r="I42" s="19"/>
      <c r="J42" s="19"/>
      <c r="K42" s="6"/>
      <c r="L42" s="6"/>
      <c r="M42" s="15"/>
      <c r="N42" s="15"/>
      <c r="O42" s="6">
        <v>20</v>
      </c>
      <c r="P42" s="6">
        <v>90</v>
      </c>
      <c r="Q42" s="21"/>
      <c r="R42" s="21"/>
      <c r="S42" s="6"/>
      <c r="T42" s="16"/>
    </row>
    <row r="43" spans="1:20" ht="78.95" customHeight="1" thickBot="1" x14ac:dyDescent="0.35">
      <c r="A43" s="147" t="s">
        <v>163</v>
      </c>
      <c r="B43" s="155" t="s">
        <v>82</v>
      </c>
      <c r="C43" s="135"/>
      <c r="D43" s="6">
        <v>180</v>
      </c>
      <c r="E43" s="6">
        <v>60</v>
      </c>
      <c r="F43" s="6">
        <v>120</v>
      </c>
      <c r="G43" s="6">
        <v>24</v>
      </c>
      <c r="H43" s="6">
        <v>96</v>
      </c>
      <c r="I43" s="19"/>
      <c r="J43" s="19"/>
      <c r="K43" s="6">
        <v>24</v>
      </c>
      <c r="L43" s="6">
        <v>96</v>
      </c>
      <c r="M43" s="15"/>
      <c r="N43" s="15"/>
      <c r="O43" s="6"/>
      <c r="P43" s="6"/>
      <c r="Q43" s="21"/>
      <c r="R43" s="21"/>
      <c r="S43" s="6"/>
      <c r="T43" s="16"/>
    </row>
    <row r="44" spans="1:20" ht="78.95" customHeight="1" thickBot="1" x14ac:dyDescent="0.45">
      <c r="A44" s="170" t="s">
        <v>66</v>
      </c>
      <c r="B44" s="170" t="s">
        <v>79</v>
      </c>
      <c r="C44" s="171" t="s">
        <v>138</v>
      </c>
      <c r="D44" s="172">
        <f>SUM(E44:F44)</f>
        <v>26</v>
      </c>
      <c r="E44" s="172">
        <v>6</v>
      </c>
      <c r="F44" s="172">
        <f>SUM(G44:H44)</f>
        <v>20</v>
      </c>
      <c r="G44" s="172">
        <f>SUM(I44,K44,M44,O44,Q44,S44)</f>
        <v>2</v>
      </c>
      <c r="H44" s="172">
        <f>SUM(J44,L44,N44,P44,R44,T44)</f>
        <v>18</v>
      </c>
      <c r="I44" s="172"/>
      <c r="J44" s="172"/>
      <c r="K44" s="172"/>
      <c r="L44" s="172"/>
      <c r="M44" s="172"/>
      <c r="N44" s="172"/>
      <c r="O44" s="172">
        <v>2</v>
      </c>
      <c r="P44" s="172">
        <v>18</v>
      </c>
      <c r="Q44" s="172"/>
      <c r="R44" s="172"/>
      <c r="S44" s="172"/>
      <c r="T44" s="173"/>
    </row>
    <row r="45" spans="1:20" ht="79.5" thickBot="1" x14ac:dyDescent="0.35">
      <c r="A45" s="153" t="s">
        <v>115</v>
      </c>
      <c r="B45" s="156" t="s">
        <v>113</v>
      </c>
      <c r="C45" s="141" t="s">
        <v>138</v>
      </c>
      <c r="D45" s="48"/>
      <c r="E45" s="48"/>
      <c r="F45" s="48"/>
      <c r="G45" s="48"/>
      <c r="H45" s="48"/>
      <c r="I45" s="52"/>
      <c r="J45" s="52"/>
      <c r="K45" s="48"/>
      <c r="L45" s="48"/>
      <c r="M45" s="44"/>
      <c r="N45" s="44"/>
      <c r="O45" s="48"/>
      <c r="P45" s="107" t="s">
        <v>89</v>
      </c>
      <c r="Q45" s="46"/>
      <c r="R45" s="46"/>
      <c r="S45" s="48"/>
      <c r="T45" s="49"/>
    </row>
    <row r="46" spans="1:20" ht="78.95" customHeight="1" thickBot="1" x14ac:dyDescent="0.35">
      <c r="A46" s="153" t="s">
        <v>164</v>
      </c>
      <c r="B46" s="156" t="s">
        <v>82</v>
      </c>
      <c r="C46" s="141" t="s">
        <v>138</v>
      </c>
      <c r="D46" s="48"/>
      <c r="E46" s="48"/>
      <c r="F46" s="48"/>
      <c r="G46" s="48"/>
      <c r="H46" s="48"/>
      <c r="I46" s="52"/>
      <c r="J46" s="52"/>
      <c r="K46" s="48"/>
      <c r="L46" s="48" t="s">
        <v>89</v>
      </c>
      <c r="M46" s="44"/>
      <c r="N46" s="44"/>
      <c r="O46" s="48"/>
      <c r="P46" s="107"/>
      <c r="Q46" s="46"/>
      <c r="R46" s="46"/>
      <c r="S46" s="48"/>
      <c r="T46" s="49"/>
    </row>
    <row r="47" spans="1:20" ht="105.75" thickBot="1" x14ac:dyDescent="0.35">
      <c r="A47" s="153" t="s">
        <v>71</v>
      </c>
      <c r="B47" s="156" t="s">
        <v>111</v>
      </c>
      <c r="C47" s="141" t="s">
        <v>138</v>
      </c>
      <c r="D47" s="48"/>
      <c r="E47" s="48"/>
      <c r="F47" s="48"/>
      <c r="G47" s="48"/>
      <c r="H47" s="48"/>
      <c r="I47" s="52"/>
      <c r="J47" s="52"/>
      <c r="K47" s="48"/>
      <c r="L47" s="48"/>
      <c r="M47" s="44"/>
      <c r="N47" s="44"/>
      <c r="O47" s="48"/>
      <c r="P47" s="107" t="s">
        <v>139</v>
      </c>
      <c r="Q47" s="46"/>
      <c r="R47" s="46"/>
      <c r="S47" s="48"/>
      <c r="T47" s="49"/>
    </row>
    <row r="48" spans="1:20" ht="79.5" thickBot="1" x14ac:dyDescent="0.35">
      <c r="A48" s="153" t="s">
        <v>72</v>
      </c>
      <c r="B48" s="156" t="s">
        <v>113</v>
      </c>
      <c r="C48" s="141" t="s">
        <v>138</v>
      </c>
      <c r="D48" s="48"/>
      <c r="E48" s="48"/>
      <c r="F48" s="48"/>
      <c r="G48" s="48"/>
      <c r="H48" s="48"/>
      <c r="I48" s="52"/>
      <c r="J48" s="52"/>
      <c r="K48" s="48"/>
      <c r="L48" s="48"/>
      <c r="M48" s="44"/>
      <c r="N48" s="44"/>
      <c r="O48" s="48"/>
      <c r="P48" s="107" t="s">
        <v>89</v>
      </c>
      <c r="Q48" s="46"/>
      <c r="R48" s="46"/>
      <c r="S48" s="48"/>
      <c r="T48" s="49"/>
    </row>
    <row r="49" spans="1:20" ht="53.25" thickBot="1" x14ac:dyDescent="0.35">
      <c r="A49" s="153" t="s">
        <v>73</v>
      </c>
      <c r="B49" s="154" t="s">
        <v>114</v>
      </c>
      <c r="C49" s="141" t="s">
        <v>138</v>
      </c>
      <c r="D49" s="95"/>
      <c r="E49" s="95"/>
      <c r="F49" s="95"/>
      <c r="G49" s="95"/>
      <c r="H49" s="95"/>
      <c r="I49" s="89"/>
      <c r="J49" s="89"/>
      <c r="K49" s="95"/>
      <c r="L49" s="95"/>
      <c r="M49" s="90"/>
      <c r="N49" s="90"/>
      <c r="O49" s="95"/>
      <c r="P49" s="168" t="s">
        <v>130</v>
      </c>
      <c r="Q49" s="91"/>
      <c r="R49" s="91"/>
      <c r="S49" s="95"/>
      <c r="T49" s="169"/>
    </row>
    <row r="50" spans="1:20" ht="53.25" thickBot="1" x14ac:dyDescent="0.35">
      <c r="A50" s="153" t="s">
        <v>165</v>
      </c>
      <c r="B50" s="156" t="s">
        <v>82</v>
      </c>
      <c r="C50" s="141" t="s">
        <v>138</v>
      </c>
      <c r="D50" s="174"/>
      <c r="E50" s="174"/>
      <c r="F50" s="174"/>
      <c r="G50" s="174"/>
      <c r="H50" s="174"/>
      <c r="I50" s="175"/>
      <c r="J50" s="175"/>
      <c r="K50" s="174"/>
      <c r="L50" s="174" t="s">
        <v>130</v>
      </c>
      <c r="M50" s="176"/>
      <c r="N50" s="176"/>
      <c r="O50" s="174"/>
      <c r="P50" s="177"/>
      <c r="Q50" s="178"/>
      <c r="R50" s="178"/>
      <c r="S50" s="174"/>
      <c r="T50" s="179"/>
    </row>
    <row r="51" spans="1:20" ht="153.75" thickBot="1" x14ac:dyDescent="0.35">
      <c r="A51" s="102" t="s">
        <v>74</v>
      </c>
      <c r="B51" s="157" t="s">
        <v>116</v>
      </c>
      <c r="C51" s="104" t="s">
        <v>156</v>
      </c>
      <c r="D51" s="87">
        <f>SUM(D52:D53)</f>
        <v>297</v>
      </c>
      <c r="E51" s="87">
        <f t="shared" ref="E51:T51" si="17">SUM(E52:E53)</f>
        <v>99</v>
      </c>
      <c r="F51" s="87">
        <f t="shared" si="17"/>
        <v>198</v>
      </c>
      <c r="G51" s="87">
        <f t="shared" si="17"/>
        <v>54</v>
      </c>
      <c r="H51" s="87">
        <f t="shared" si="17"/>
        <v>144</v>
      </c>
      <c r="I51" s="87">
        <f t="shared" si="17"/>
        <v>0</v>
      </c>
      <c r="J51" s="87">
        <f t="shared" si="17"/>
        <v>0</v>
      </c>
      <c r="K51" s="87">
        <f t="shared" si="17"/>
        <v>0</v>
      </c>
      <c r="L51" s="87">
        <f t="shared" si="17"/>
        <v>0</v>
      </c>
      <c r="M51" s="87">
        <f t="shared" si="17"/>
        <v>0</v>
      </c>
      <c r="N51" s="87">
        <f t="shared" si="17"/>
        <v>0</v>
      </c>
      <c r="O51" s="87">
        <f t="shared" si="17"/>
        <v>0</v>
      </c>
      <c r="P51" s="87">
        <f t="shared" si="17"/>
        <v>0</v>
      </c>
      <c r="Q51" s="87">
        <f t="shared" si="17"/>
        <v>54</v>
      </c>
      <c r="R51" s="87">
        <f t="shared" si="17"/>
        <v>144</v>
      </c>
      <c r="S51" s="87">
        <f t="shared" si="17"/>
        <v>0</v>
      </c>
      <c r="T51" s="88">
        <f t="shared" si="17"/>
        <v>0</v>
      </c>
    </row>
    <row r="52" spans="1:20" ht="38.25" customHeight="1" thickBot="1" x14ac:dyDescent="0.35">
      <c r="A52" s="147" t="s">
        <v>75</v>
      </c>
      <c r="B52" s="155" t="s">
        <v>117</v>
      </c>
      <c r="C52" s="138"/>
      <c r="D52" s="9">
        <f t="shared" si="8"/>
        <v>213</v>
      </c>
      <c r="E52" s="22">
        <f>F52/2</f>
        <v>71</v>
      </c>
      <c r="F52" s="22">
        <f>SUM(G52:H52)</f>
        <v>142</v>
      </c>
      <c r="G52" s="22">
        <f>SUM(I52,K52,M52,O52,Q52,S52)</f>
        <v>40</v>
      </c>
      <c r="H52" s="22">
        <f>SUM(J52,L52,N52,P52,R52,T52)</f>
        <v>102</v>
      </c>
      <c r="I52" s="24"/>
      <c r="J52" s="24"/>
      <c r="K52" s="22"/>
      <c r="L52" s="22"/>
      <c r="M52" s="75"/>
      <c r="N52" s="75"/>
      <c r="O52" s="22"/>
      <c r="P52" s="22"/>
      <c r="Q52" s="76">
        <v>40</v>
      </c>
      <c r="R52" s="76">
        <v>102</v>
      </c>
      <c r="S52" s="22"/>
      <c r="T52" s="77"/>
    </row>
    <row r="53" spans="1:20" ht="105.75" thickBot="1" x14ac:dyDescent="0.35">
      <c r="A53" s="147" t="s">
        <v>132</v>
      </c>
      <c r="B53" s="148" t="s">
        <v>131</v>
      </c>
      <c r="C53" s="135"/>
      <c r="D53" s="22">
        <f t="shared" si="8"/>
        <v>84</v>
      </c>
      <c r="E53" s="6">
        <f>F53/2</f>
        <v>28</v>
      </c>
      <c r="F53" s="22">
        <f>SUM(G53:H53)</f>
        <v>56</v>
      </c>
      <c r="G53" s="6">
        <f>SUM(I53,K53,M53,O53,Q53,S53)</f>
        <v>14</v>
      </c>
      <c r="H53" s="6">
        <f>SUM(J53,L53,N53,P53,R53,T53)</f>
        <v>42</v>
      </c>
      <c r="I53" s="19"/>
      <c r="J53" s="19"/>
      <c r="K53" s="6"/>
      <c r="L53" s="6"/>
      <c r="M53" s="15"/>
      <c r="N53" s="15"/>
      <c r="O53" s="6"/>
      <c r="P53" s="6"/>
      <c r="Q53" s="21">
        <v>14</v>
      </c>
      <c r="R53" s="21">
        <v>42</v>
      </c>
      <c r="S53" s="6"/>
      <c r="T53" s="16"/>
    </row>
    <row r="54" spans="1:20" ht="53.25" thickBot="1" x14ac:dyDescent="0.35">
      <c r="A54" s="153" t="s">
        <v>118</v>
      </c>
      <c r="B54" s="156" t="s">
        <v>117</v>
      </c>
      <c r="C54" s="141" t="s">
        <v>138</v>
      </c>
      <c r="D54" s="48"/>
      <c r="E54" s="50"/>
      <c r="F54" s="57"/>
      <c r="G54" s="48"/>
      <c r="H54" s="48"/>
      <c r="I54" s="52"/>
      <c r="J54" s="52"/>
      <c r="K54" s="48"/>
      <c r="L54" s="48"/>
      <c r="M54" s="44"/>
      <c r="N54" s="44"/>
      <c r="O54" s="48"/>
      <c r="P54" s="48"/>
      <c r="Q54" s="46"/>
      <c r="R54" s="108" t="s">
        <v>89</v>
      </c>
      <c r="S54" s="48"/>
      <c r="T54" s="49"/>
    </row>
    <row r="55" spans="1:20" ht="53.25" thickBot="1" x14ac:dyDescent="0.35">
      <c r="A55" s="153" t="s">
        <v>97</v>
      </c>
      <c r="B55" s="156" t="s">
        <v>117</v>
      </c>
      <c r="C55" s="141" t="s">
        <v>138</v>
      </c>
      <c r="D55" s="50"/>
      <c r="E55" s="50"/>
      <c r="F55" s="92"/>
      <c r="G55" s="50"/>
      <c r="H55" s="50"/>
      <c r="I55" s="53"/>
      <c r="J55" s="53"/>
      <c r="K55" s="50"/>
      <c r="L55" s="50"/>
      <c r="M55" s="54"/>
      <c r="N55" s="54"/>
      <c r="O55" s="50"/>
      <c r="P55" s="50"/>
      <c r="Q55" s="55"/>
      <c r="R55" s="109" t="s">
        <v>130</v>
      </c>
      <c r="S55" s="50"/>
      <c r="T55" s="51"/>
    </row>
    <row r="56" spans="1:20" ht="212.25" customHeight="1" thickBot="1" x14ac:dyDescent="0.35">
      <c r="A56" s="102" t="s">
        <v>76</v>
      </c>
      <c r="B56" s="103" t="s">
        <v>119</v>
      </c>
      <c r="C56" s="104" t="s">
        <v>156</v>
      </c>
      <c r="D56" s="87">
        <f>SUM(D57:D58)</f>
        <v>316</v>
      </c>
      <c r="E56" s="87">
        <f>SUM(E57:E59)</f>
        <v>141</v>
      </c>
      <c r="F56" s="87">
        <f>SUM(F57:F59)</f>
        <v>274</v>
      </c>
      <c r="G56" s="87">
        <f>SUM(G57:G59)</f>
        <v>112</v>
      </c>
      <c r="H56" s="87">
        <f>SUM(H57:H59)</f>
        <v>162</v>
      </c>
      <c r="I56" s="87">
        <f t="shared" ref="I56:T56" si="18">SUM(I57:I58)</f>
        <v>0</v>
      </c>
      <c r="J56" s="87">
        <f t="shared" si="18"/>
        <v>0</v>
      </c>
      <c r="K56" s="87">
        <f t="shared" si="18"/>
        <v>0</v>
      </c>
      <c r="L56" s="87">
        <f t="shared" si="18"/>
        <v>0</v>
      </c>
      <c r="M56" s="87">
        <f t="shared" si="18"/>
        <v>0</v>
      </c>
      <c r="N56" s="87">
        <f t="shared" si="18"/>
        <v>0</v>
      </c>
      <c r="O56" s="87">
        <f t="shared" si="18"/>
        <v>0</v>
      </c>
      <c r="P56" s="87">
        <f t="shared" si="18"/>
        <v>0</v>
      </c>
      <c r="Q56" s="87">
        <f t="shared" si="18"/>
        <v>0</v>
      </c>
      <c r="R56" s="87">
        <f t="shared" si="18"/>
        <v>0</v>
      </c>
      <c r="S56" s="87">
        <f>SUM(S57:S59)</f>
        <v>82</v>
      </c>
      <c r="T56" s="88">
        <f>SUM(T57:T59)</f>
        <v>192</v>
      </c>
    </row>
    <row r="57" spans="1:20" ht="53.25" thickBot="1" x14ac:dyDescent="0.35">
      <c r="A57" s="158" t="s">
        <v>120</v>
      </c>
      <c r="B57" s="148" t="s">
        <v>122</v>
      </c>
      <c r="C57" s="142"/>
      <c r="D57" s="23">
        <f>SUM(E57:F57)</f>
        <v>217</v>
      </c>
      <c r="E57" s="23">
        <v>75</v>
      </c>
      <c r="F57" s="23">
        <f>SUM(G57:H57)</f>
        <v>142</v>
      </c>
      <c r="G57" s="9">
        <f>SUM(I57,K57,M57,O57,Q57,S57)</f>
        <v>40</v>
      </c>
      <c r="H57" s="9">
        <f>SUM(J57,L57,N57,P57,R57,T57)</f>
        <v>102</v>
      </c>
      <c r="I57" s="20"/>
      <c r="J57" s="20"/>
      <c r="K57" s="23"/>
      <c r="L57" s="23"/>
      <c r="M57" s="93"/>
      <c r="N57" s="93"/>
      <c r="O57" s="23"/>
      <c r="P57" s="23"/>
      <c r="Q57" s="45"/>
      <c r="R57" s="45"/>
      <c r="S57" s="23">
        <v>40</v>
      </c>
      <c r="T57" s="94">
        <v>102</v>
      </c>
    </row>
    <row r="58" spans="1:20" ht="79.5" thickBot="1" x14ac:dyDescent="0.35">
      <c r="A58" s="147" t="s">
        <v>121</v>
      </c>
      <c r="B58" s="155" t="s">
        <v>123</v>
      </c>
      <c r="C58" s="135"/>
      <c r="D58" s="6">
        <f t="shared" si="8"/>
        <v>99</v>
      </c>
      <c r="E58" s="6">
        <f>F58/2</f>
        <v>33</v>
      </c>
      <c r="F58" s="6">
        <f>SUM(G58:H58)</f>
        <v>66</v>
      </c>
      <c r="G58" s="6">
        <f>SUM(I58,K58,M58,O58,Q58,S58)</f>
        <v>24</v>
      </c>
      <c r="H58" s="6">
        <f>SUM(J58,L58,N58,P58,R58,T58)</f>
        <v>42</v>
      </c>
      <c r="I58" s="19"/>
      <c r="J58" s="19"/>
      <c r="K58" s="6"/>
      <c r="L58" s="6"/>
      <c r="M58" s="15"/>
      <c r="N58" s="15"/>
      <c r="O58" s="6"/>
      <c r="P58" s="6"/>
      <c r="Q58" s="21"/>
      <c r="R58" s="21"/>
      <c r="S58" s="6">
        <v>24</v>
      </c>
      <c r="T58" s="16">
        <v>42</v>
      </c>
    </row>
    <row r="59" spans="1:20" ht="78.95" customHeight="1" thickBot="1" x14ac:dyDescent="0.35">
      <c r="A59" s="147" t="s">
        <v>172</v>
      </c>
      <c r="B59" s="155" t="s">
        <v>173</v>
      </c>
      <c r="C59" s="135"/>
      <c r="D59" s="6">
        <v>99</v>
      </c>
      <c r="E59" s="6">
        <v>33</v>
      </c>
      <c r="F59" s="6">
        <v>66</v>
      </c>
      <c r="G59" s="6">
        <v>48</v>
      </c>
      <c r="H59" s="6">
        <v>18</v>
      </c>
      <c r="I59" s="19"/>
      <c r="J59" s="19"/>
      <c r="K59" s="6"/>
      <c r="L59" s="6"/>
      <c r="M59" s="15"/>
      <c r="N59" s="15"/>
      <c r="O59" s="6"/>
      <c r="P59" s="6"/>
      <c r="Q59" s="21"/>
      <c r="R59" s="21"/>
      <c r="S59" s="6">
        <v>18</v>
      </c>
      <c r="T59" s="16">
        <v>48</v>
      </c>
    </row>
    <row r="60" spans="1:20" ht="53.25" thickBot="1" x14ac:dyDescent="0.35">
      <c r="A60" s="153" t="s">
        <v>124</v>
      </c>
      <c r="B60" s="154" t="s">
        <v>122</v>
      </c>
      <c r="C60" s="141" t="s">
        <v>138</v>
      </c>
      <c r="D60" s="48"/>
      <c r="E60" s="48"/>
      <c r="F60" s="48"/>
      <c r="G60" s="48"/>
      <c r="H60" s="48"/>
      <c r="I60" s="52"/>
      <c r="J60" s="52"/>
      <c r="K60" s="48"/>
      <c r="L60" s="48"/>
      <c r="M60" s="44"/>
      <c r="N60" s="44"/>
      <c r="O60" s="48"/>
      <c r="P60" s="48"/>
      <c r="Q60" s="46"/>
      <c r="R60" s="46"/>
      <c r="S60" s="48"/>
      <c r="T60" s="110" t="s">
        <v>89</v>
      </c>
    </row>
    <row r="61" spans="1:20" ht="79.5" thickBot="1" x14ac:dyDescent="0.35">
      <c r="A61" s="153" t="s">
        <v>125</v>
      </c>
      <c r="B61" s="156" t="s">
        <v>123</v>
      </c>
      <c r="C61" s="141" t="s">
        <v>138</v>
      </c>
      <c r="D61" s="48"/>
      <c r="E61" s="48"/>
      <c r="F61" s="48"/>
      <c r="G61" s="48"/>
      <c r="H61" s="48"/>
      <c r="I61" s="52"/>
      <c r="J61" s="52"/>
      <c r="K61" s="48"/>
      <c r="L61" s="48"/>
      <c r="M61" s="44"/>
      <c r="N61" s="44"/>
      <c r="O61" s="48"/>
      <c r="P61" s="48"/>
      <c r="Q61" s="46"/>
      <c r="R61" s="46"/>
      <c r="S61" s="48"/>
      <c r="T61" s="110" t="s">
        <v>89</v>
      </c>
    </row>
    <row r="62" spans="1:20" ht="53.25" thickBot="1" x14ac:dyDescent="0.35">
      <c r="A62" s="153" t="s">
        <v>77</v>
      </c>
      <c r="B62" s="154" t="s">
        <v>122</v>
      </c>
      <c r="C62" s="141" t="s">
        <v>138</v>
      </c>
      <c r="D62" s="95"/>
      <c r="E62" s="95"/>
      <c r="F62" s="95"/>
      <c r="G62" s="95"/>
      <c r="H62" s="95"/>
      <c r="I62" s="89"/>
      <c r="J62" s="89"/>
      <c r="K62" s="95"/>
      <c r="L62" s="95"/>
      <c r="M62" s="90"/>
      <c r="N62" s="90"/>
      <c r="O62" s="95"/>
      <c r="P62" s="95"/>
      <c r="Q62" s="91"/>
      <c r="R62" s="91"/>
      <c r="S62" s="95"/>
      <c r="T62" s="111" t="s">
        <v>130</v>
      </c>
    </row>
    <row r="63" spans="1:20" ht="112.5" customHeight="1" thickBot="1" x14ac:dyDescent="0.35">
      <c r="A63" s="102" t="s">
        <v>126</v>
      </c>
      <c r="B63" s="103" t="s">
        <v>146</v>
      </c>
      <c r="C63" s="182" t="s">
        <v>156</v>
      </c>
      <c r="D63" s="87">
        <f>SUM(D64:D66)</f>
        <v>267</v>
      </c>
      <c r="E63" s="87">
        <f>SUM(E64:E66)</f>
        <v>89</v>
      </c>
      <c r="F63" s="87">
        <f>SUM(F64:F66)</f>
        <v>178</v>
      </c>
      <c r="G63" s="87">
        <f>SUM(G64:G66)</f>
        <v>40</v>
      </c>
      <c r="H63" s="87">
        <f>SUM(H64:H66)</f>
        <v>138</v>
      </c>
      <c r="I63" s="87">
        <f t="shared" ref="I63:T63" si="19">SUM(I64:I66)</f>
        <v>30</v>
      </c>
      <c r="J63" s="87">
        <f t="shared" si="19"/>
        <v>84</v>
      </c>
      <c r="K63" s="87">
        <f t="shared" si="19"/>
        <v>10</v>
      </c>
      <c r="L63" s="87">
        <f t="shared" si="19"/>
        <v>54</v>
      </c>
      <c r="M63" s="87">
        <f t="shared" si="19"/>
        <v>0</v>
      </c>
      <c r="N63" s="87">
        <f t="shared" si="19"/>
        <v>0</v>
      </c>
      <c r="O63" s="87">
        <f t="shared" si="19"/>
        <v>0</v>
      </c>
      <c r="P63" s="87">
        <f t="shared" si="19"/>
        <v>0</v>
      </c>
      <c r="Q63" s="87">
        <f t="shared" si="19"/>
        <v>0</v>
      </c>
      <c r="R63" s="87">
        <f t="shared" si="19"/>
        <v>0</v>
      </c>
      <c r="S63" s="87">
        <f t="shared" si="19"/>
        <v>0</v>
      </c>
      <c r="T63" s="88">
        <f t="shared" si="19"/>
        <v>0</v>
      </c>
    </row>
    <row r="64" spans="1:20" ht="53.25" thickBot="1" x14ac:dyDescent="0.35">
      <c r="A64" s="147" t="s">
        <v>127</v>
      </c>
      <c r="B64" s="181" t="s">
        <v>80</v>
      </c>
      <c r="C64" s="183"/>
      <c r="D64" s="22">
        <f>SUM(E64:F64)</f>
        <v>54</v>
      </c>
      <c r="E64" s="22">
        <f>F64/2</f>
        <v>18</v>
      </c>
      <c r="F64" s="22">
        <f>SUM(G64:H64)</f>
        <v>36</v>
      </c>
      <c r="G64" s="22">
        <f t="shared" ref="G64:H68" si="20">SUM(I64,K64,M64,O64,Q64,S64)</f>
        <v>12</v>
      </c>
      <c r="H64" s="22">
        <f t="shared" si="20"/>
        <v>24</v>
      </c>
      <c r="I64" s="24">
        <v>12</v>
      </c>
      <c r="J64" s="24">
        <v>24</v>
      </c>
      <c r="K64" s="22"/>
      <c r="L64" s="22"/>
      <c r="M64" s="75"/>
      <c r="N64" s="75"/>
      <c r="O64" s="22"/>
      <c r="P64" s="22"/>
      <c r="Q64" s="76"/>
      <c r="R64" s="76"/>
      <c r="S64" s="22"/>
      <c r="T64" s="77"/>
    </row>
    <row r="65" spans="1:21" ht="62.25" customHeight="1" thickBot="1" x14ac:dyDescent="0.35">
      <c r="A65" s="147" t="s">
        <v>160</v>
      </c>
      <c r="B65" s="149" t="s">
        <v>81</v>
      </c>
      <c r="C65" s="180"/>
      <c r="D65" s="6">
        <f>SUM(E65:F65)</f>
        <v>117</v>
      </c>
      <c r="E65" s="6">
        <f>F65/2</f>
        <v>39</v>
      </c>
      <c r="F65" s="6">
        <f>SUM(G65:H65)</f>
        <v>78</v>
      </c>
      <c r="G65" s="6">
        <f t="shared" si="20"/>
        <v>18</v>
      </c>
      <c r="H65" s="6">
        <f t="shared" si="20"/>
        <v>60</v>
      </c>
      <c r="I65" s="19">
        <v>18</v>
      </c>
      <c r="J65" s="19">
        <v>60</v>
      </c>
      <c r="K65" s="6"/>
      <c r="L65" s="6"/>
      <c r="M65" s="15"/>
      <c r="N65" s="15"/>
      <c r="O65" s="6"/>
      <c r="P65" s="6"/>
      <c r="Q65" s="21"/>
      <c r="R65" s="21"/>
      <c r="S65" s="6"/>
      <c r="T65" s="16"/>
    </row>
    <row r="66" spans="1:21" ht="79.5" thickBot="1" x14ac:dyDescent="0.35">
      <c r="A66" s="147" t="s">
        <v>161</v>
      </c>
      <c r="B66" s="149" t="s">
        <v>166</v>
      </c>
      <c r="C66" s="143"/>
      <c r="D66" s="6">
        <f>SUM(E66:F66)</f>
        <v>96</v>
      </c>
      <c r="E66" s="6">
        <v>32</v>
      </c>
      <c r="F66" s="6">
        <f>SUM(G66:H66)</f>
        <v>64</v>
      </c>
      <c r="G66" s="6">
        <v>10</v>
      </c>
      <c r="H66" s="6">
        <v>54</v>
      </c>
      <c r="I66" s="19"/>
      <c r="J66" s="19"/>
      <c r="K66" s="6">
        <v>10</v>
      </c>
      <c r="L66" s="6">
        <v>54</v>
      </c>
      <c r="M66" s="15"/>
      <c r="N66" s="15"/>
      <c r="O66" s="6"/>
      <c r="P66" s="6"/>
      <c r="Q66" s="21"/>
      <c r="R66" s="21"/>
      <c r="S66" s="6"/>
      <c r="T66" s="16"/>
    </row>
    <row r="67" spans="1:21" ht="69.75" customHeight="1" thickBot="1" x14ac:dyDescent="0.35">
      <c r="A67" s="147" t="s">
        <v>128</v>
      </c>
      <c r="B67" s="149" t="s">
        <v>81</v>
      </c>
      <c r="C67" s="141" t="s">
        <v>138</v>
      </c>
      <c r="D67" s="6"/>
      <c r="E67" s="6">
        <f>F67/2</f>
        <v>0</v>
      </c>
      <c r="F67" s="6">
        <f>SUM(G67:H67)</f>
        <v>0</v>
      </c>
      <c r="G67" s="6">
        <f t="shared" si="20"/>
        <v>0</v>
      </c>
      <c r="H67" s="6">
        <f t="shared" si="20"/>
        <v>0</v>
      </c>
      <c r="I67" s="19"/>
      <c r="J67" s="112" t="s">
        <v>168</v>
      </c>
      <c r="K67" s="113"/>
      <c r="L67" s="113"/>
      <c r="M67" s="15"/>
      <c r="N67" s="15"/>
      <c r="O67" s="6"/>
      <c r="P67" s="6"/>
      <c r="Q67" s="21"/>
      <c r="R67" s="21"/>
      <c r="S67" s="6"/>
      <c r="T67" s="16"/>
    </row>
    <row r="68" spans="1:21" ht="79.5" thickBot="1" x14ac:dyDescent="0.35">
      <c r="A68" s="147" t="s">
        <v>129</v>
      </c>
      <c r="B68" s="149" t="s">
        <v>167</v>
      </c>
      <c r="C68" s="141" t="s">
        <v>138</v>
      </c>
      <c r="D68" s="6"/>
      <c r="E68" s="6">
        <f>F68/2</f>
        <v>0</v>
      </c>
      <c r="F68" s="6">
        <f>SUM(G68:H68)</f>
        <v>0</v>
      </c>
      <c r="G68" s="6">
        <f t="shared" si="20"/>
        <v>0</v>
      </c>
      <c r="H68" s="6">
        <f t="shared" si="20"/>
        <v>0</v>
      </c>
      <c r="I68" s="19"/>
      <c r="J68" s="112"/>
      <c r="K68" s="114"/>
      <c r="L68" s="113" t="s">
        <v>89</v>
      </c>
      <c r="M68" s="15"/>
      <c r="N68" s="15"/>
      <c r="O68" s="6"/>
      <c r="P68" s="6"/>
      <c r="Q68" s="21"/>
      <c r="R68" s="21"/>
      <c r="S68" s="6"/>
      <c r="T68" s="16"/>
    </row>
    <row r="69" spans="1:21" ht="111" customHeight="1" thickBot="1" x14ac:dyDescent="0.35">
      <c r="A69" s="147" t="s">
        <v>134</v>
      </c>
      <c r="B69" s="148" t="s">
        <v>159</v>
      </c>
      <c r="C69" s="141" t="s">
        <v>138</v>
      </c>
      <c r="D69" s="25"/>
      <c r="E69" s="25"/>
      <c r="F69" s="25"/>
      <c r="G69" s="25"/>
      <c r="H69" s="25"/>
      <c r="I69" s="26"/>
      <c r="J69" s="115"/>
      <c r="K69" s="116"/>
      <c r="L69" s="117" t="s">
        <v>130</v>
      </c>
      <c r="M69" s="27"/>
      <c r="N69" s="27"/>
      <c r="O69" s="25"/>
      <c r="P69" s="25"/>
      <c r="Q69" s="28"/>
      <c r="R69" s="28"/>
      <c r="S69" s="25"/>
      <c r="T69" s="29"/>
    </row>
    <row r="70" spans="1:21" ht="33.75" customHeight="1" thickBot="1" x14ac:dyDescent="0.35">
      <c r="A70" s="254" t="s">
        <v>83</v>
      </c>
      <c r="B70" s="254"/>
      <c r="C70" s="144" t="s">
        <v>140</v>
      </c>
      <c r="D70" s="96">
        <f>SUM(E70:F70)</f>
        <v>4644</v>
      </c>
      <c r="E70" s="96">
        <f>SUM(E7,E12,E15)</f>
        <v>1548</v>
      </c>
      <c r="F70" s="96">
        <f>SUM(F7,F12,F15)</f>
        <v>3096</v>
      </c>
      <c r="G70" s="96">
        <f>SUM(G7,G12,G15)</f>
        <v>964</v>
      </c>
      <c r="H70" s="96">
        <f>SUM(H7,H12,H15)</f>
        <v>2132</v>
      </c>
      <c r="I70" s="96">
        <f>SUM(I7,I12,I15)</f>
        <v>262</v>
      </c>
      <c r="J70" s="96">
        <v>314</v>
      </c>
      <c r="K70" s="96">
        <f t="shared" ref="K70:T70" si="21">SUM(K7,K12,K15)</f>
        <v>164</v>
      </c>
      <c r="L70" s="96">
        <f t="shared" si="21"/>
        <v>448</v>
      </c>
      <c r="M70" s="96">
        <f t="shared" si="21"/>
        <v>136</v>
      </c>
      <c r="N70" s="96">
        <f t="shared" si="21"/>
        <v>332</v>
      </c>
      <c r="O70" s="96">
        <f t="shared" si="21"/>
        <v>156</v>
      </c>
      <c r="P70" s="96">
        <f t="shared" si="21"/>
        <v>492</v>
      </c>
      <c r="Q70" s="96">
        <f t="shared" si="21"/>
        <v>134</v>
      </c>
      <c r="R70" s="96">
        <f t="shared" si="21"/>
        <v>352</v>
      </c>
      <c r="S70" s="96">
        <f t="shared" si="21"/>
        <v>70</v>
      </c>
      <c r="T70" s="97">
        <f t="shared" si="21"/>
        <v>236</v>
      </c>
    </row>
    <row r="71" spans="1:21" ht="102.75" thickBot="1" x14ac:dyDescent="0.35">
      <c r="A71" s="128" t="s">
        <v>84</v>
      </c>
      <c r="B71" s="41" t="s">
        <v>158</v>
      </c>
      <c r="C71" s="145"/>
      <c r="D71" s="127" t="s">
        <v>92</v>
      </c>
      <c r="E71" s="126"/>
      <c r="F71" s="126"/>
      <c r="G71" s="126"/>
      <c r="H71" s="126"/>
      <c r="I71" s="84"/>
      <c r="J71" s="84"/>
      <c r="K71" s="126"/>
      <c r="L71" s="126"/>
      <c r="M71" s="85"/>
      <c r="N71" s="85"/>
      <c r="O71" s="126"/>
      <c r="P71" s="126"/>
      <c r="Q71" s="86"/>
      <c r="R71" s="86"/>
      <c r="S71" s="126"/>
      <c r="T71" s="131" t="s">
        <v>92</v>
      </c>
    </row>
    <row r="72" spans="1:21" ht="60.75" customHeight="1" thickBot="1" x14ac:dyDescent="0.35">
      <c r="A72" s="128" t="s">
        <v>141</v>
      </c>
      <c r="B72" s="41" t="s">
        <v>85</v>
      </c>
      <c r="C72" s="146"/>
      <c r="D72" s="130" t="s">
        <v>91</v>
      </c>
      <c r="E72" s="129"/>
      <c r="F72" s="129"/>
      <c r="G72" s="129"/>
      <c r="H72" s="129"/>
      <c r="I72" s="99"/>
      <c r="J72" s="99"/>
      <c r="K72" s="129"/>
      <c r="L72" s="129"/>
      <c r="M72" s="100"/>
      <c r="N72" s="100"/>
      <c r="O72" s="129"/>
      <c r="P72" s="129"/>
      <c r="Q72" s="101"/>
      <c r="R72" s="101"/>
      <c r="S72" s="129"/>
      <c r="T72" s="132" t="s">
        <v>91</v>
      </c>
    </row>
    <row r="73" spans="1:21" ht="26.25" customHeight="1" thickBot="1" x14ac:dyDescent="0.45">
      <c r="A73" s="159"/>
      <c r="B73" s="160"/>
      <c r="C73" s="161"/>
      <c r="D73" s="160"/>
      <c r="E73" s="160"/>
      <c r="F73" s="162"/>
      <c r="G73" s="163"/>
      <c r="H73" s="163"/>
      <c r="I73" s="242" t="s">
        <v>147</v>
      </c>
      <c r="J73" s="243"/>
      <c r="K73" s="243"/>
      <c r="L73" s="244"/>
      <c r="M73" s="242" t="s">
        <v>148</v>
      </c>
      <c r="N73" s="243"/>
      <c r="O73" s="243"/>
      <c r="P73" s="244"/>
      <c r="Q73" s="242" t="s">
        <v>149</v>
      </c>
      <c r="R73" s="243"/>
      <c r="S73" s="243"/>
      <c r="T73" s="244"/>
    </row>
    <row r="74" spans="1:21" ht="30.75" customHeight="1" x14ac:dyDescent="0.35">
      <c r="A74" s="211" t="s">
        <v>150</v>
      </c>
      <c r="B74" s="212"/>
      <c r="C74" s="212"/>
      <c r="D74" s="212"/>
      <c r="E74" s="213"/>
      <c r="F74" s="224" t="s">
        <v>83</v>
      </c>
      <c r="G74" s="222" t="s">
        <v>86</v>
      </c>
      <c r="H74" s="223"/>
      <c r="I74" s="164">
        <f>I70</f>
        <v>262</v>
      </c>
      <c r="J74" s="58">
        <v>314</v>
      </c>
      <c r="K74" s="58">
        <f t="shared" ref="K74:T74" si="22">K70</f>
        <v>164</v>
      </c>
      <c r="L74" s="58">
        <f t="shared" si="22"/>
        <v>448</v>
      </c>
      <c r="M74" s="58">
        <f t="shared" si="22"/>
        <v>136</v>
      </c>
      <c r="N74" s="58">
        <f t="shared" si="22"/>
        <v>332</v>
      </c>
      <c r="O74" s="58">
        <f t="shared" si="22"/>
        <v>156</v>
      </c>
      <c r="P74" s="58">
        <f t="shared" si="22"/>
        <v>492</v>
      </c>
      <c r="Q74" s="58">
        <f t="shared" si="22"/>
        <v>134</v>
      </c>
      <c r="R74" s="58">
        <f t="shared" si="22"/>
        <v>352</v>
      </c>
      <c r="S74" s="58">
        <f t="shared" si="22"/>
        <v>70</v>
      </c>
      <c r="T74" s="59">
        <f t="shared" si="22"/>
        <v>236</v>
      </c>
      <c r="U74" s="2"/>
    </row>
    <row r="75" spans="1:21" ht="30.75" customHeight="1" x14ac:dyDescent="0.4">
      <c r="A75" s="216" t="s">
        <v>87</v>
      </c>
      <c r="B75" s="217"/>
      <c r="C75" s="217"/>
      <c r="D75" s="217"/>
      <c r="E75" s="218"/>
      <c r="F75" s="225"/>
      <c r="G75" s="214"/>
      <c r="H75" s="215"/>
      <c r="I75" s="252">
        <f>SUM(I74,J74)</f>
        <v>576</v>
      </c>
      <c r="J75" s="253"/>
      <c r="K75" s="209">
        <f>SUM(K74,L74)</f>
        <v>612</v>
      </c>
      <c r="L75" s="253"/>
      <c r="M75" s="209">
        <f>SUM(M74,N74)</f>
        <v>468</v>
      </c>
      <c r="N75" s="253"/>
      <c r="O75" s="209">
        <f>SUM(O74,P74)</f>
        <v>648</v>
      </c>
      <c r="P75" s="253"/>
      <c r="Q75" s="209">
        <f>SUM(Q74,R74)</f>
        <v>486</v>
      </c>
      <c r="R75" s="253"/>
      <c r="S75" s="209">
        <f>SUM(S74,T74)</f>
        <v>306</v>
      </c>
      <c r="T75" s="210"/>
      <c r="U75" s="2"/>
    </row>
    <row r="76" spans="1:21" ht="26.25" x14ac:dyDescent="0.4">
      <c r="A76" s="219"/>
      <c r="B76" s="220"/>
      <c r="C76" s="220"/>
      <c r="D76" s="220"/>
      <c r="E76" s="221"/>
      <c r="F76" s="225"/>
      <c r="G76" s="214" t="s">
        <v>88</v>
      </c>
      <c r="H76" s="215"/>
      <c r="I76" s="165"/>
      <c r="J76" s="118" t="s">
        <v>89</v>
      </c>
      <c r="K76" s="119"/>
      <c r="L76" s="119" t="s">
        <v>130</v>
      </c>
      <c r="M76" s="120"/>
      <c r="N76" s="120" t="s">
        <v>89</v>
      </c>
      <c r="O76" s="119"/>
      <c r="P76" s="119" t="s">
        <v>89</v>
      </c>
      <c r="Q76" s="121"/>
      <c r="R76" s="121" t="s">
        <v>168</v>
      </c>
      <c r="S76" s="122"/>
      <c r="T76" s="123" t="s">
        <v>130</v>
      </c>
    </row>
    <row r="77" spans="1:21" ht="51" customHeight="1" x14ac:dyDescent="0.4">
      <c r="A77" s="219"/>
      <c r="B77" s="220"/>
      <c r="C77" s="220"/>
      <c r="D77" s="220"/>
      <c r="E77" s="221"/>
      <c r="F77" s="225"/>
      <c r="G77" s="214" t="s">
        <v>90</v>
      </c>
      <c r="H77" s="215"/>
      <c r="I77" s="165"/>
      <c r="J77" s="118"/>
      <c r="K77" s="119"/>
      <c r="L77" s="119" t="s">
        <v>92</v>
      </c>
      <c r="M77" s="120"/>
      <c r="N77" s="120" t="s">
        <v>130</v>
      </c>
      <c r="O77" s="119"/>
      <c r="P77" s="119" t="s">
        <v>145</v>
      </c>
      <c r="Q77" s="121"/>
      <c r="R77" s="121" t="s">
        <v>130</v>
      </c>
      <c r="S77" s="119"/>
      <c r="T77" s="124" t="s">
        <v>130</v>
      </c>
    </row>
    <row r="78" spans="1:21" ht="26.25" x14ac:dyDescent="0.4">
      <c r="A78" s="237" t="s">
        <v>157</v>
      </c>
      <c r="B78" s="238"/>
      <c r="C78" s="238"/>
      <c r="D78" s="238"/>
      <c r="E78" s="239"/>
      <c r="F78" s="225"/>
      <c r="G78" s="214" t="s">
        <v>93</v>
      </c>
      <c r="H78" s="215"/>
      <c r="I78" s="165"/>
      <c r="J78" s="118"/>
      <c r="K78" s="122"/>
      <c r="L78" s="122"/>
      <c r="M78" s="120"/>
      <c r="N78" s="120"/>
      <c r="O78" s="122"/>
      <c r="P78" s="122"/>
      <c r="Q78" s="121"/>
      <c r="R78" s="121"/>
      <c r="S78" s="122"/>
      <c r="T78" s="123" t="s">
        <v>92</v>
      </c>
    </row>
    <row r="79" spans="1:21" ht="26.25" x14ac:dyDescent="0.4">
      <c r="A79" s="216" t="s">
        <v>142</v>
      </c>
      <c r="B79" s="217"/>
      <c r="C79" s="217"/>
      <c r="D79" s="217"/>
      <c r="E79" s="218"/>
      <c r="F79" s="225"/>
      <c r="G79" s="227" t="s">
        <v>94</v>
      </c>
      <c r="H79" s="228"/>
      <c r="I79" s="247"/>
      <c r="J79" s="248"/>
      <c r="K79" s="201" t="s">
        <v>130</v>
      </c>
      <c r="L79" s="249"/>
      <c r="M79" s="250" t="s">
        <v>89</v>
      </c>
      <c r="N79" s="251"/>
      <c r="O79" s="201" t="s">
        <v>89</v>
      </c>
      <c r="P79" s="249"/>
      <c r="Q79" s="245" t="s">
        <v>171</v>
      </c>
      <c r="R79" s="246"/>
      <c r="S79" s="201" t="s">
        <v>171</v>
      </c>
      <c r="T79" s="202"/>
    </row>
    <row r="80" spans="1:21" ht="26.25" x14ac:dyDescent="0.4">
      <c r="A80" s="231"/>
      <c r="B80" s="232"/>
      <c r="C80" s="232"/>
      <c r="D80" s="232"/>
      <c r="E80" s="233"/>
      <c r="F80" s="225"/>
      <c r="G80" s="214" t="s">
        <v>95</v>
      </c>
      <c r="H80" s="215"/>
      <c r="I80" s="166"/>
      <c r="J80" s="30">
        <v>5</v>
      </c>
      <c r="K80" s="31"/>
      <c r="L80" s="31">
        <v>6</v>
      </c>
      <c r="M80" s="32"/>
      <c r="N80" s="32">
        <v>3</v>
      </c>
      <c r="O80" s="31"/>
      <c r="P80" s="31">
        <v>6</v>
      </c>
      <c r="Q80" s="33"/>
      <c r="R80" s="33">
        <v>5</v>
      </c>
      <c r="S80" s="31"/>
      <c r="T80" s="34">
        <v>6</v>
      </c>
    </row>
    <row r="81" spans="1:20" ht="27" thickBot="1" x14ac:dyDescent="0.45">
      <c r="A81" s="234" t="s">
        <v>143</v>
      </c>
      <c r="B81" s="235"/>
      <c r="C81" s="235"/>
      <c r="D81" s="235"/>
      <c r="E81" s="236"/>
      <c r="F81" s="226"/>
      <c r="G81" s="229" t="s">
        <v>96</v>
      </c>
      <c r="H81" s="230"/>
      <c r="I81" s="167"/>
      <c r="J81" s="35">
        <v>2</v>
      </c>
      <c r="K81" s="36"/>
      <c r="L81" s="36">
        <v>1</v>
      </c>
      <c r="M81" s="37"/>
      <c r="N81" s="37">
        <v>1</v>
      </c>
      <c r="O81" s="38"/>
      <c r="P81" s="36">
        <v>1</v>
      </c>
      <c r="Q81" s="39"/>
      <c r="R81" s="39">
        <v>1</v>
      </c>
      <c r="S81" s="36"/>
      <c r="T81" s="40"/>
    </row>
    <row r="86" spans="1:20" x14ac:dyDescent="0.3">
      <c r="G86" s="2"/>
    </row>
    <row r="89" spans="1:20" x14ac:dyDescent="0.3">
      <c r="G89" s="1" t="s">
        <v>144</v>
      </c>
    </row>
  </sheetData>
  <sheetProtection selectLockedCells="1" selectUnlockedCells="1"/>
  <mergeCells count="65">
    <mergeCell ref="C21:C22"/>
    <mergeCell ref="I73:L73"/>
    <mergeCell ref="M73:P73"/>
    <mergeCell ref="Q73:T73"/>
    <mergeCell ref="Q79:R79"/>
    <mergeCell ref="I79:J79"/>
    <mergeCell ref="K79:L79"/>
    <mergeCell ref="M79:N79"/>
    <mergeCell ref="O79:P79"/>
    <mergeCell ref="I75:J75"/>
    <mergeCell ref="K75:L75"/>
    <mergeCell ref="M75:N75"/>
    <mergeCell ref="O75:P75"/>
    <mergeCell ref="Q75:R75"/>
    <mergeCell ref="A79:E79"/>
    <mergeCell ref="A70:B70"/>
    <mergeCell ref="A74:E74"/>
    <mergeCell ref="G76:H76"/>
    <mergeCell ref="A75:E75"/>
    <mergeCell ref="A76:E76"/>
    <mergeCell ref="G74:H75"/>
    <mergeCell ref="F74:F81"/>
    <mergeCell ref="A77:E77"/>
    <mergeCell ref="G79:H79"/>
    <mergeCell ref="G80:H80"/>
    <mergeCell ref="G81:H81"/>
    <mergeCell ref="A80:E80"/>
    <mergeCell ref="A81:E81"/>
    <mergeCell ref="G77:H77"/>
    <mergeCell ref="G78:H78"/>
    <mergeCell ref="A78:E78"/>
    <mergeCell ref="S79:T79"/>
    <mergeCell ref="I1:T1"/>
    <mergeCell ref="D2:D5"/>
    <mergeCell ref="E2:E5"/>
    <mergeCell ref="F2:H2"/>
    <mergeCell ref="I2:L2"/>
    <mergeCell ref="K3:L3"/>
    <mergeCell ref="M2:P2"/>
    <mergeCell ref="O3:P3"/>
    <mergeCell ref="O4:P4"/>
    <mergeCell ref="K4:L4"/>
    <mergeCell ref="M3:N3"/>
    <mergeCell ref="M4:N4"/>
    <mergeCell ref="Q2:T2"/>
    <mergeCell ref="S3:T3"/>
    <mergeCell ref="S75:T75"/>
    <mergeCell ref="A1:A5"/>
    <mergeCell ref="B1:B5"/>
    <mergeCell ref="C1:C5"/>
    <mergeCell ref="D1:H1"/>
    <mergeCell ref="F3:F5"/>
    <mergeCell ref="G3:H4"/>
    <mergeCell ref="C18:C19"/>
    <mergeCell ref="S4:T4"/>
    <mergeCell ref="I6:J6"/>
    <mergeCell ref="I3:J3"/>
    <mergeCell ref="I4:J4"/>
    <mergeCell ref="Q3:R3"/>
    <mergeCell ref="Q4:R4"/>
    <mergeCell ref="K6:L6"/>
    <mergeCell ref="M6:N6"/>
    <mergeCell ref="O6:P6"/>
    <mergeCell ref="Q6:R6"/>
    <mergeCell ref="S6:T6"/>
  </mergeCells>
  <phoneticPr fontId="2" type="noConversion"/>
  <hyperlinks>
    <hyperlink ref="C1" location="_edn1" display="_edn1"/>
  </hyperlinks>
  <pageMargins left="0.31496062992125984" right="0.31496062992125984" top="0.35433070866141736" bottom="0.35433070866141736" header="0.11811023622047245" footer="0.19685039370078741"/>
  <pageSetup paperSize="9" scale="44" fitToHeight="0" orientation="landscape" r:id="rId1"/>
  <ignoredErrors>
    <ignoredError sqref="E18:E30 E4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Учебный план </vt:lpstr>
      <vt:lpstr>Лист2</vt:lpstr>
      <vt:lpstr>Лист3</vt:lpstr>
    </vt:vector>
  </TitlesOfParts>
  <Company>ИБМК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Петр Петрович</dc:creator>
  <cp:lastModifiedBy>Зав.практики</cp:lastModifiedBy>
  <cp:lastPrinted>2018-07-03T07:16:05Z</cp:lastPrinted>
  <dcterms:created xsi:type="dcterms:W3CDTF">2015-09-30T09:59:12Z</dcterms:created>
  <dcterms:modified xsi:type="dcterms:W3CDTF">2023-02-03T02:47:33Z</dcterms:modified>
</cp:coreProperties>
</file>